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35" windowHeight="12195" activeTab="0"/>
  </bookViews>
  <sheets>
    <sheet name="Values" sheetId="1" r:id="rId1"/>
    <sheet name="Formulas" sheetId="2" r:id="rId2"/>
    <sheet name="Simulation Output 8" sheetId="3" r:id="rId3"/>
  </sheets>
  <externalReferences>
    <externalReference r:id="rId6"/>
  </externalReferences>
  <definedNames>
    <definedName name="_xlnm.Print_Area" localSheetId="2">'Simulation Output 8'!$A$1:$E$94</definedName>
  </definedNames>
  <calcPr fullCalcOnLoad="1"/>
</workbook>
</file>

<file path=xl/sharedStrings.xml><?xml version="1.0" encoding="utf-8"?>
<sst xmlns="http://schemas.openxmlformats.org/spreadsheetml/2006/main" count="196" uniqueCount="80">
  <si>
    <t>Shipping Time</t>
  </si>
  <si>
    <t>Quantity Demanded</t>
  </si>
  <si>
    <t>Profit/Unit</t>
  </si>
  <si>
    <t>Days</t>
  </si>
  <si>
    <t>Prob.</t>
  </si>
  <si>
    <t>Units</t>
  </si>
  <si>
    <t>Cost per Order</t>
  </si>
  <si>
    <t>Holding Cost/Unit/Day</t>
  </si>
  <si>
    <t>Service level target</t>
  </si>
  <si>
    <t>Total</t>
  </si>
  <si>
    <t>Beginning</t>
  </si>
  <si>
    <t>Quantity</t>
  </si>
  <si>
    <t>Demand</t>
  </si>
  <si>
    <t>Ending</t>
  </si>
  <si>
    <t>Inventory</t>
  </si>
  <si>
    <t>Order?</t>
  </si>
  <si>
    <t>Lead</t>
  </si>
  <si>
    <t>Order Arrives</t>
  </si>
  <si>
    <t>Decision Variables</t>
  </si>
  <si>
    <t>Day</t>
  </si>
  <si>
    <t>Received</t>
  </si>
  <si>
    <t>Demanded</t>
  </si>
  <si>
    <t>Satisfied</t>
  </si>
  <si>
    <t>Position</t>
  </si>
  <si>
    <t>(0=n,1=y)</t>
  </si>
  <si>
    <t>Time</t>
  </si>
  <si>
    <t>On Day</t>
  </si>
  <si>
    <t>Reorder Point</t>
  </si>
  <si>
    <t>Order Quantity</t>
  </si>
  <si>
    <t>Performance Measures</t>
  </si>
  <si>
    <t>Service Level</t>
  </si>
  <si>
    <t>Avg. Inventory</t>
  </si>
  <si>
    <t>Orders per Day</t>
  </si>
  <si>
    <t>Sales/Day</t>
  </si>
  <si>
    <t>Sales Profits</t>
  </si>
  <si>
    <t>Order Costs</t>
  </si>
  <si>
    <t>Holding Costs</t>
  </si>
  <si>
    <t>Net Profit</t>
  </si>
  <si>
    <t>Service meets target?</t>
  </si>
  <si>
    <t>YASAI Simulation Output</t>
  </si>
  <si>
    <t>Workbook</t>
  </si>
  <si>
    <t>Sheet</t>
  </si>
  <si>
    <t>Start Date</t>
  </si>
  <si>
    <t>Start Time</t>
  </si>
  <si>
    <t>Run Time (h:mm:ss)</t>
  </si>
  <si>
    <t>Scenarios:</t>
  </si>
  <si>
    <t>Sample Size:</t>
  </si>
  <si>
    <t>YASAI Version:</t>
  </si>
  <si>
    <t>Use Same Seed?</t>
  </si>
  <si>
    <t>Yes</t>
  </si>
  <si>
    <t>Random Number Seed: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</si>
  <si>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</si>
  <si>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</si>
  <si>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</si>
  <si>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</si>
  <si>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</si>
  <si>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</si>
  <si>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</si>
  <si>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</si>
  <si>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</si>
  <si>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</si>
  <si>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</si>
  <si>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</si>
  <si>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</si>
  <si>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</si>
  <si>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</si>
  <si>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</si>
  <si>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</si>
  <si>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</si>
  <si>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</si>
  <si>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</si>
  <si>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</si>
  <si>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</si>
  <si>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</si>
  <si>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</si>
  <si>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</si>
  <si>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</si>
  <si>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</si>
  <si>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inv-control.xls</t>
  </si>
  <si>
    <t>Values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</si>
</sst>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0" borderId="0" xfId="0" applyFont="1" applyAlignment="1">
      <alignment horizontal="right"/>
    </xf>
    <xf numFmtId="44" fontId="0" fillId="0" borderId="0" xfId="44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9" fontId="0" fillId="0" borderId="0" xfId="57" applyFont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10" fontId="5" fillId="0" borderId="0" xfId="57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44" fontId="0" fillId="0" borderId="0" xfId="0" applyNumberFormat="1" applyAlignment="1">
      <alignment/>
    </xf>
    <xf numFmtId="44" fontId="1" fillId="35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44" fontId="0" fillId="0" borderId="0" xfId="44" applyBorder="1" applyAlignment="1">
      <alignment/>
    </xf>
    <xf numFmtId="44" fontId="0" fillId="0" borderId="10" xfId="44" applyBorder="1" applyAlignment="1">
      <alignment/>
    </xf>
    <xf numFmtId="9" fontId="0" fillId="0" borderId="0" xfId="57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164" fontId="0" fillId="3" borderId="13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9525</xdr:rowOff>
    </xdr:from>
    <xdr:to>
      <xdr:col>4</xdr:col>
      <xdr:colOff>533400</xdr:colOff>
      <xdr:row>11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09800" y="819150"/>
          <a:ext cx="2438400" cy="9715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highest profit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appears to be with R=35 and Q=25 (scenario 6), leading to an average inventory of about 20.9 units, a service level of 99%, and 77.5% chance of meetint the service target.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Table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5" zoomScaleNormal="95" zoomScalePageLayoutView="0" workbookViewId="0" topLeftCell="A1">
      <selection activeCell="B17" sqref="B17"/>
    </sheetView>
  </sheetViews>
  <sheetFormatPr defaultColWidth="9.140625" defaultRowHeight="12.75"/>
  <cols>
    <col min="1" max="1" width="5.7109375" style="0" bestFit="1" customWidth="1"/>
    <col min="2" max="2" width="10.421875" style="0" bestFit="1" customWidth="1"/>
    <col min="3" max="3" width="9.28125" style="0" bestFit="1" customWidth="1"/>
    <col min="4" max="4" width="11.00390625" style="0" bestFit="1" customWidth="1"/>
    <col min="5" max="5" width="9.00390625" style="0" bestFit="1" customWidth="1"/>
    <col min="6" max="7" width="9.57421875" style="0" bestFit="1" customWidth="1"/>
    <col min="8" max="9" width="9.28125" style="0" bestFit="1" customWidth="1"/>
    <col min="10" max="10" width="13.28125" style="0" bestFit="1" customWidth="1"/>
    <col min="11" max="11" width="4.140625" style="0" customWidth="1"/>
    <col min="12" max="12" width="21.8515625" style="0" customWidth="1"/>
    <col min="13" max="13" width="9.7109375" style="0" bestFit="1" customWidth="1"/>
  </cols>
  <sheetData>
    <row r="1" spans="1:10" ht="12.75">
      <c r="A1" s="1" t="s">
        <v>0</v>
      </c>
      <c r="B1" s="1"/>
      <c r="D1" s="53" t="s">
        <v>1</v>
      </c>
      <c r="E1" s="53"/>
      <c r="I1" s="2" t="s">
        <v>2</v>
      </c>
      <c r="J1" s="3">
        <v>12</v>
      </c>
    </row>
    <row r="2" spans="1:10" ht="13.5" thickBot="1">
      <c r="A2" s="4" t="s">
        <v>3</v>
      </c>
      <c r="B2" s="4" t="s">
        <v>4</v>
      </c>
      <c r="D2" s="4" t="s">
        <v>5</v>
      </c>
      <c r="E2" s="4" t="s">
        <v>4</v>
      </c>
      <c r="I2" s="2" t="s">
        <v>6</v>
      </c>
      <c r="J2" s="3">
        <v>20</v>
      </c>
    </row>
    <row r="3" spans="1:10" ht="13.5" thickBot="1">
      <c r="A3" s="5">
        <v>3</v>
      </c>
      <c r="B3" s="6">
        <v>0.2</v>
      </c>
      <c r="D3" s="5">
        <v>0</v>
      </c>
      <c r="E3" s="5">
        <v>0.01</v>
      </c>
      <c r="I3" s="2" t="s">
        <v>7</v>
      </c>
      <c r="J3" s="7">
        <v>0.5</v>
      </c>
    </row>
    <row r="4" spans="1:5" ht="12.75">
      <c r="A4" s="5">
        <v>4</v>
      </c>
      <c r="B4" s="6">
        <v>0.6</v>
      </c>
      <c r="D4" s="5">
        <v>1</v>
      </c>
      <c r="E4" s="5">
        <v>0.02</v>
      </c>
    </row>
    <row r="5" spans="1:10" ht="13.5" thickBot="1">
      <c r="A5" s="8">
        <v>5</v>
      </c>
      <c r="B5" s="9">
        <v>0.2</v>
      </c>
      <c r="D5" s="5">
        <v>2</v>
      </c>
      <c r="E5" s="5">
        <v>0.04</v>
      </c>
      <c r="I5" s="2" t="s">
        <v>8</v>
      </c>
      <c r="J5" s="10">
        <v>0.98</v>
      </c>
    </row>
    <row r="6" spans="1:5" ht="12.75">
      <c r="A6" s="11" t="s">
        <v>9</v>
      </c>
      <c r="B6" s="12">
        <f>SUM(B3:B5)</f>
        <v>1</v>
      </c>
      <c r="D6" s="5">
        <v>3</v>
      </c>
      <c r="E6" s="5">
        <v>0.06</v>
      </c>
    </row>
    <row r="7" spans="4:5" ht="12.75">
      <c r="D7" s="5">
        <v>4</v>
      </c>
      <c r="E7" s="5">
        <v>0.09</v>
      </c>
    </row>
    <row r="8" spans="4:5" ht="12.75">
      <c r="D8" s="5">
        <v>5</v>
      </c>
      <c r="E8" s="5">
        <v>0.14</v>
      </c>
    </row>
    <row r="9" spans="4:10" ht="12.75">
      <c r="D9" s="5">
        <v>6</v>
      </c>
      <c r="E9" s="5">
        <v>0.18</v>
      </c>
      <c r="J9" s="44"/>
    </row>
    <row r="10" spans="4:5" ht="12.75">
      <c r="D10" s="5">
        <v>7</v>
      </c>
      <c r="E10" s="5">
        <v>0.22</v>
      </c>
    </row>
    <row r="11" spans="4:5" ht="12.75">
      <c r="D11" s="5">
        <v>8</v>
      </c>
      <c r="E11" s="5">
        <v>0.16</v>
      </c>
    </row>
    <row r="12" spans="4:5" ht="12.75">
      <c r="D12" s="5">
        <v>9</v>
      </c>
      <c r="E12" s="5">
        <v>0.06</v>
      </c>
    </row>
    <row r="13" spans="4:5" ht="13.5" thickBot="1">
      <c r="D13" s="8">
        <v>10</v>
      </c>
      <c r="E13" s="8">
        <v>0.02</v>
      </c>
    </row>
    <row r="14" spans="4:5" ht="12.75">
      <c r="D14" s="11" t="s">
        <v>9</v>
      </c>
      <c r="E14" s="12">
        <f>SUM(E3:E13)</f>
        <v>1</v>
      </c>
    </row>
    <row r="15" spans="4:5" ht="12.75">
      <c r="D15" s="11"/>
      <c r="E15" s="12"/>
    </row>
    <row r="16" spans="12:13" ht="13.5" thickBot="1">
      <c r="L16" s="13"/>
      <c r="M16" s="13"/>
    </row>
    <row r="17" spans="1:13" ht="13.5" thickBot="1">
      <c r="A17" s="14"/>
      <c r="B17" s="51" t="s">
        <v>10</v>
      </c>
      <c r="C17" s="15" t="s">
        <v>5</v>
      </c>
      <c r="D17" s="16" t="s">
        <v>11</v>
      </c>
      <c r="E17" s="15" t="s">
        <v>12</v>
      </c>
      <c r="F17" s="15" t="s">
        <v>13</v>
      </c>
      <c r="G17" s="15" t="s">
        <v>14</v>
      </c>
      <c r="H17" s="15" t="s">
        <v>15</v>
      </c>
      <c r="I17" s="15" t="s">
        <v>16</v>
      </c>
      <c r="J17" s="15" t="s">
        <v>17</v>
      </c>
      <c r="L17" s="54" t="s">
        <v>18</v>
      </c>
      <c r="M17" s="54"/>
    </row>
    <row r="18" spans="1:13" ht="13.5" thickBot="1">
      <c r="A18" s="17" t="s">
        <v>19</v>
      </c>
      <c r="B18" s="52" t="s">
        <v>14</v>
      </c>
      <c r="C18" s="17" t="s">
        <v>20</v>
      </c>
      <c r="D18" s="17" t="s">
        <v>21</v>
      </c>
      <c r="E18" s="17" t="s">
        <v>22</v>
      </c>
      <c r="F18" s="17" t="s">
        <v>14</v>
      </c>
      <c r="G18" s="17" t="s">
        <v>23</v>
      </c>
      <c r="H18" s="17" t="s">
        <v>24</v>
      </c>
      <c r="I18" s="17" t="s">
        <v>25</v>
      </c>
      <c r="J18" s="17" t="s">
        <v>26</v>
      </c>
      <c r="L18" s="18" t="s">
        <v>27</v>
      </c>
      <c r="M18" s="19">
        <f>[1]!simparameter({30,35,40,45},L18,1)</f>
        <v>45</v>
      </c>
    </row>
    <row r="19" spans="1:13" ht="12.75">
      <c r="A19" s="20">
        <v>1</v>
      </c>
      <c r="B19" s="20">
        <v>50</v>
      </c>
      <c r="C19" s="20">
        <v>0</v>
      </c>
      <c r="D19" s="21">
        <f>[1]!genTable(D$3:D$13,E$3:E$13)</f>
        <v>5</v>
      </c>
      <c r="E19" s="20">
        <f>MIN(D19,B19+C19)</f>
        <v>5</v>
      </c>
      <c r="F19" s="20">
        <f>B19+C19-E19</f>
        <v>45</v>
      </c>
      <c r="G19" s="20">
        <f>F19</f>
        <v>45</v>
      </c>
      <c r="H19" s="20">
        <f aca="true" t="shared" si="0" ref="H19:H48">IF(G19&lt;$M$18,1,0)</f>
        <v>0</v>
      </c>
      <c r="I19" s="22">
        <f>IF(H19=0,0,[1]!genTable(A$3:A$5,B$3:B$5))</f>
        <v>0</v>
      </c>
      <c r="J19" s="20">
        <f>IF(I19=0,0,A19+1+I19)</f>
        <v>0</v>
      </c>
      <c r="L19" s="18" t="s">
        <v>28</v>
      </c>
      <c r="M19" s="19">
        <f>[1]!simparameter({20,25,30,35},L19,2)</f>
        <v>30</v>
      </c>
    </row>
    <row r="20" spans="1:13" ht="13.5" thickBot="1">
      <c r="A20" s="20">
        <f>A19+1</f>
        <v>2</v>
      </c>
      <c r="B20" s="20">
        <f>F19</f>
        <v>45</v>
      </c>
      <c r="C20" s="20">
        <f>COUNTIF($J$19:J19,A20)*$M$19</f>
        <v>0</v>
      </c>
      <c r="D20" s="21">
        <f>[1]!genTable(D$3:D$13,E$3:E$13)</f>
        <v>3</v>
      </c>
      <c r="E20" s="20">
        <f>MIN(D20,B20+C20)</f>
        <v>3</v>
      </c>
      <c r="F20" s="20">
        <f>B20+C20-E20</f>
        <v>42</v>
      </c>
      <c r="G20" s="20">
        <f>G19-E20+IF(H19=1,$M$19,0)</f>
        <v>42</v>
      </c>
      <c r="H20" s="20">
        <f t="shared" si="0"/>
        <v>1</v>
      </c>
      <c r="I20" s="22">
        <f>IF(H20=0,0,[1]!genTable(A$3:A$5,B$3:B$5))</f>
        <v>4</v>
      </c>
      <c r="J20" s="20">
        <f>IF(I20=0,0,A20+1+I20)</f>
        <v>7</v>
      </c>
      <c r="L20" s="23"/>
      <c r="M20" s="23"/>
    </row>
    <row r="21" spans="1:13" ht="13.5" thickBot="1">
      <c r="A21" s="20">
        <f aca="true" t="shared" si="1" ref="A21:A48">A20+1</f>
        <v>3</v>
      </c>
      <c r="B21" s="20">
        <f aca="true" t="shared" si="2" ref="B21:B48">F20</f>
        <v>42</v>
      </c>
      <c r="C21" s="20">
        <f>COUNTIF($J$19:J20,A21)*$M$19</f>
        <v>0</v>
      </c>
      <c r="D21" s="21">
        <f>[1]!genTable(D$3:D$13,E$3:E$13)</f>
        <v>9</v>
      </c>
      <c r="E21" s="20">
        <f aca="true" t="shared" si="3" ref="E21:E48">MIN(D21,B21+C21)</f>
        <v>9</v>
      </c>
      <c r="F21" s="20">
        <f aca="true" t="shared" si="4" ref="F21:F48">B21+C21-E21</f>
        <v>33</v>
      </c>
      <c r="G21" s="20">
        <f aca="true" t="shared" si="5" ref="G21:G48">G20-E21+IF(H20=1,$M$19,0)</f>
        <v>63</v>
      </c>
      <c r="H21" s="20">
        <f t="shared" si="0"/>
        <v>0</v>
      </c>
      <c r="I21" s="22">
        <f>IF(H21=0,0,[1]!genTable(A$3:A$5,B$3:B$5))</f>
        <v>0</v>
      </c>
      <c r="J21" s="20">
        <f aca="true" t="shared" si="6" ref="J21:J48">IF(I21=0,0,A21+1+I21)</f>
        <v>0</v>
      </c>
      <c r="L21" s="54" t="s">
        <v>29</v>
      </c>
      <c r="M21" s="54"/>
    </row>
    <row r="22" spans="1:13" ht="12.75">
      <c r="A22" s="20">
        <f t="shared" si="1"/>
        <v>4</v>
      </c>
      <c r="B22" s="20">
        <f t="shared" si="2"/>
        <v>33</v>
      </c>
      <c r="C22" s="20">
        <f>COUNTIF($J$19:J21,A22)*$M$19</f>
        <v>0</v>
      </c>
      <c r="D22" s="21">
        <f>[1]!genTable(D$3:D$13,E$3:E$13)</f>
        <v>6</v>
      </c>
      <c r="E22" s="20">
        <f t="shared" si="3"/>
        <v>6</v>
      </c>
      <c r="F22" s="20">
        <f t="shared" si="4"/>
        <v>27</v>
      </c>
      <c r="G22" s="20">
        <f t="shared" si="5"/>
        <v>57</v>
      </c>
      <c r="H22" s="20">
        <f t="shared" si="0"/>
        <v>0</v>
      </c>
      <c r="I22" s="22">
        <f>IF(H22=0,0,[1]!genTable(A$3:A$5,B$3:B$5))</f>
        <v>0</v>
      </c>
      <c r="J22" s="20">
        <f t="shared" si="6"/>
        <v>0</v>
      </c>
      <c r="L22" s="18" t="s">
        <v>30</v>
      </c>
      <c r="M22" s="24">
        <f>[1]!simOutput(SUM(E19:E48)/SUM(D19:D48),L22)</f>
        <v>1</v>
      </c>
    </row>
    <row r="23" spans="1:13" ht="12.75">
      <c r="A23" s="20">
        <f t="shared" si="1"/>
        <v>5</v>
      </c>
      <c r="B23" s="20">
        <f t="shared" si="2"/>
        <v>27</v>
      </c>
      <c r="C23" s="20">
        <f>COUNTIF($J$19:J22,A23)*$M$19</f>
        <v>0</v>
      </c>
      <c r="D23" s="21">
        <f>[1]!genTable(D$3:D$13,E$3:E$13)</f>
        <v>8</v>
      </c>
      <c r="E23" s="20">
        <f t="shared" si="3"/>
        <v>8</v>
      </c>
      <c r="F23" s="20">
        <f t="shared" si="4"/>
        <v>19</v>
      </c>
      <c r="G23" s="20">
        <f t="shared" si="5"/>
        <v>49</v>
      </c>
      <c r="H23" s="20">
        <f t="shared" si="0"/>
        <v>0</v>
      </c>
      <c r="I23" s="22">
        <f>IF(H23=0,0,[1]!genTable(A$3:A$5,B$3:B$5))</f>
        <v>0</v>
      </c>
      <c r="J23" s="20">
        <f t="shared" si="6"/>
        <v>0</v>
      </c>
      <c r="L23" s="18" t="s">
        <v>31</v>
      </c>
      <c r="M23" s="25">
        <f>[1]!simOutput(AVERAGE(B19:B48),L23)</f>
        <v>26</v>
      </c>
    </row>
    <row r="24" spans="1:13" ht="12.75">
      <c r="A24" s="20">
        <f t="shared" si="1"/>
        <v>6</v>
      </c>
      <c r="B24" s="20">
        <f t="shared" si="2"/>
        <v>19</v>
      </c>
      <c r="C24" s="20">
        <f>COUNTIF($J$19:J23,A24)*$M$19</f>
        <v>0</v>
      </c>
      <c r="D24" s="21">
        <f>[1]!genTable(D$3:D$13,E$3:E$13)</f>
        <v>3</v>
      </c>
      <c r="E24" s="20">
        <f t="shared" si="3"/>
        <v>3</v>
      </c>
      <c r="F24" s="20">
        <f t="shared" si="4"/>
        <v>16</v>
      </c>
      <c r="G24" s="20">
        <f t="shared" si="5"/>
        <v>46</v>
      </c>
      <c r="H24" s="20">
        <f t="shared" si="0"/>
        <v>0</v>
      </c>
      <c r="I24" s="22">
        <f>IF(H24=0,0,[1]!genTable(A$3:A$5,B$3:B$5))</f>
        <v>0</v>
      </c>
      <c r="J24" s="20">
        <f t="shared" si="6"/>
        <v>0</v>
      </c>
      <c r="L24" s="18" t="s">
        <v>32</v>
      </c>
      <c r="M24" s="26">
        <f>AVERAGE(H19:H48)</f>
        <v>0.23333333333333334</v>
      </c>
    </row>
    <row r="25" spans="1:13" ht="12.75">
      <c r="A25" s="20">
        <f t="shared" si="1"/>
        <v>7</v>
      </c>
      <c r="B25" s="20">
        <f t="shared" si="2"/>
        <v>16</v>
      </c>
      <c r="C25" s="20">
        <f>COUNTIF($J$19:J24,A25)*$M$19</f>
        <v>30</v>
      </c>
      <c r="D25" s="21">
        <f>[1]!genTable(D$3:D$13,E$3:E$13)</f>
        <v>7</v>
      </c>
      <c r="E25" s="20">
        <f t="shared" si="3"/>
        <v>7</v>
      </c>
      <c r="F25" s="20">
        <f t="shared" si="4"/>
        <v>39</v>
      </c>
      <c r="G25" s="20">
        <f t="shared" si="5"/>
        <v>39</v>
      </c>
      <c r="H25" s="20">
        <f t="shared" si="0"/>
        <v>1</v>
      </c>
      <c r="I25" s="22">
        <f>IF(H25=0,0,[1]!genTable(A$3:A$5,B$3:B$5))</f>
        <v>4</v>
      </c>
      <c r="J25" s="20">
        <f t="shared" si="6"/>
        <v>12</v>
      </c>
      <c r="L25" s="18" t="s">
        <v>33</v>
      </c>
      <c r="M25" s="26">
        <f>AVERAGE(E19:E48)</f>
        <v>6.666666666666667</v>
      </c>
    </row>
    <row r="26" spans="1:10" ht="12.75">
      <c r="A26" s="20">
        <f t="shared" si="1"/>
        <v>8</v>
      </c>
      <c r="B26" s="20">
        <f t="shared" si="2"/>
        <v>39</v>
      </c>
      <c r="C26" s="20">
        <f>COUNTIF($J$19:J25,A26)*$M$19</f>
        <v>0</v>
      </c>
      <c r="D26" s="21">
        <f>[1]!genTable(D$3:D$13,E$3:E$13)</f>
        <v>8</v>
      </c>
      <c r="E26" s="20">
        <f t="shared" si="3"/>
        <v>8</v>
      </c>
      <c r="F26" s="20">
        <f t="shared" si="4"/>
        <v>31</v>
      </c>
      <c r="G26" s="20">
        <f t="shared" si="5"/>
        <v>61</v>
      </c>
      <c r="H26" s="20">
        <f t="shared" si="0"/>
        <v>0</v>
      </c>
      <c r="I26" s="22">
        <f>IF(H26=0,0,[1]!genTable(A$3:A$5,B$3:B$5))</f>
        <v>0</v>
      </c>
      <c r="J26" s="20">
        <f t="shared" si="6"/>
        <v>0</v>
      </c>
    </row>
    <row r="27" spans="1:13" ht="12.75">
      <c r="A27" s="20">
        <f t="shared" si="1"/>
        <v>9</v>
      </c>
      <c r="B27" s="20">
        <f t="shared" si="2"/>
        <v>31</v>
      </c>
      <c r="C27" s="20">
        <f>COUNTIF($J$19:J26,A27)*$M$19</f>
        <v>0</v>
      </c>
      <c r="D27" s="21">
        <f>[1]!genTable(D$3:D$13,E$3:E$13)</f>
        <v>8</v>
      </c>
      <c r="E27" s="20">
        <f t="shared" si="3"/>
        <v>8</v>
      </c>
      <c r="F27" s="20">
        <f t="shared" si="4"/>
        <v>23</v>
      </c>
      <c r="G27" s="20">
        <f t="shared" si="5"/>
        <v>53</v>
      </c>
      <c r="H27" s="20">
        <f t="shared" si="0"/>
        <v>0</v>
      </c>
      <c r="I27" s="22">
        <f>IF(H27=0,0,[1]!genTable(A$3:A$5,B$3:B$5))</f>
        <v>0</v>
      </c>
      <c r="J27" s="20">
        <f t="shared" si="6"/>
        <v>0</v>
      </c>
      <c r="L27" s="18" t="s">
        <v>34</v>
      </c>
      <c r="M27" s="27">
        <f>M25*J1</f>
        <v>80</v>
      </c>
    </row>
    <row r="28" spans="1:13" ht="12.75">
      <c r="A28" s="20">
        <f t="shared" si="1"/>
        <v>10</v>
      </c>
      <c r="B28" s="20">
        <f t="shared" si="2"/>
        <v>23</v>
      </c>
      <c r="C28" s="20">
        <f>COUNTIF($J$19:J27,A28)*$M$19</f>
        <v>0</v>
      </c>
      <c r="D28" s="21">
        <f>[1]!genTable(D$3:D$13,E$3:E$13)</f>
        <v>7</v>
      </c>
      <c r="E28" s="20">
        <f t="shared" si="3"/>
        <v>7</v>
      </c>
      <c r="F28" s="20">
        <f t="shared" si="4"/>
        <v>16</v>
      </c>
      <c r="G28" s="20">
        <f t="shared" si="5"/>
        <v>46</v>
      </c>
      <c r="H28" s="20">
        <f t="shared" si="0"/>
        <v>0</v>
      </c>
      <c r="I28" s="22">
        <f>IF(H28=0,0,[1]!genTable(A$3:A$5,B$3:B$5))</f>
        <v>0</v>
      </c>
      <c r="J28" s="20">
        <f t="shared" si="6"/>
        <v>0</v>
      </c>
      <c r="L28" s="18" t="s">
        <v>35</v>
      </c>
      <c r="M28" s="27">
        <f>M24*J2</f>
        <v>4.666666666666667</v>
      </c>
    </row>
    <row r="29" spans="1:13" ht="12.75">
      <c r="A29" s="20">
        <f t="shared" si="1"/>
        <v>11</v>
      </c>
      <c r="B29" s="20">
        <f t="shared" si="2"/>
        <v>16</v>
      </c>
      <c r="C29" s="20">
        <f>COUNTIF($J$19:J28,A29)*$M$19</f>
        <v>0</v>
      </c>
      <c r="D29" s="21">
        <f>[1]!genTable(D$3:D$13,E$3:E$13)</f>
        <v>4</v>
      </c>
      <c r="E29" s="20">
        <f t="shared" si="3"/>
        <v>4</v>
      </c>
      <c r="F29" s="20">
        <f t="shared" si="4"/>
        <v>12</v>
      </c>
      <c r="G29" s="20">
        <f t="shared" si="5"/>
        <v>42</v>
      </c>
      <c r="H29" s="20">
        <f t="shared" si="0"/>
        <v>1</v>
      </c>
      <c r="I29" s="22">
        <f>IF(H29=0,0,[1]!genTable(A$3:A$5,B$3:B$5))</f>
        <v>4</v>
      </c>
      <c r="J29" s="20">
        <f t="shared" si="6"/>
        <v>16</v>
      </c>
      <c r="L29" s="18" t="s">
        <v>36</v>
      </c>
      <c r="M29" s="27">
        <f>M23*J3</f>
        <v>13</v>
      </c>
    </row>
    <row r="30" spans="1:13" ht="12.75">
      <c r="A30" s="20">
        <f t="shared" si="1"/>
        <v>12</v>
      </c>
      <c r="B30" s="20">
        <f t="shared" si="2"/>
        <v>12</v>
      </c>
      <c r="C30" s="20">
        <f>COUNTIF($J$19:J29,A30)*$M$19</f>
        <v>30</v>
      </c>
      <c r="D30" s="21">
        <f>[1]!genTable(D$3:D$13,E$3:E$13)</f>
        <v>7</v>
      </c>
      <c r="E30" s="20">
        <f t="shared" si="3"/>
        <v>7</v>
      </c>
      <c r="F30" s="20">
        <f t="shared" si="4"/>
        <v>35</v>
      </c>
      <c r="G30" s="20">
        <f t="shared" si="5"/>
        <v>65</v>
      </c>
      <c r="H30" s="20">
        <f t="shared" si="0"/>
        <v>0</v>
      </c>
      <c r="I30" s="22">
        <f>IF(H30=0,0,[1]!genTable(A$3:A$5,B$3:B$5))</f>
        <v>0</v>
      </c>
      <c r="J30" s="20">
        <f t="shared" si="6"/>
        <v>0</v>
      </c>
      <c r="L30" s="18" t="s">
        <v>37</v>
      </c>
      <c r="M30" s="28">
        <f>[1]!simOutput(M27-M29-M28,L30)</f>
        <v>62.333333333333336</v>
      </c>
    </row>
    <row r="31" spans="1:10" ht="12.75">
      <c r="A31" s="20">
        <f t="shared" si="1"/>
        <v>13</v>
      </c>
      <c r="B31" s="20">
        <f t="shared" si="2"/>
        <v>35</v>
      </c>
      <c r="C31" s="20">
        <f>COUNTIF($J$19:J30,A31)*$M$19</f>
        <v>0</v>
      </c>
      <c r="D31" s="21">
        <f>[1]!genTable(D$3:D$13,E$3:E$13)</f>
        <v>6</v>
      </c>
      <c r="E31" s="20">
        <f t="shared" si="3"/>
        <v>6</v>
      </c>
      <c r="F31" s="20">
        <f t="shared" si="4"/>
        <v>29</v>
      </c>
      <c r="G31" s="20">
        <f t="shared" si="5"/>
        <v>59</v>
      </c>
      <c r="H31" s="20">
        <f t="shared" si="0"/>
        <v>0</v>
      </c>
      <c r="I31" s="22">
        <f>IF(H31=0,0,[1]!genTable(A$3:A$5,B$3:B$5))</f>
        <v>0</v>
      </c>
      <c r="J31" s="20">
        <f t="shared" si="6"/>
        <v>0</v>
      </c>
    </row>
    <row r="32" spans="1:13" ht="12.75">
      <c r="A32" s="20">
        <f t="shared" si="1"/>
        <v>14</v>
      </c>
      <c r="B32" s="20">
        <f t="shared" si="2"/>
        <v>29</v>
      </c>
      <c r="C32" s="20">
        <f>COUNTIF($J$19:J31,A32)*$M$19</f>
        <v>0</v>
      </c>
      <c r="D32" s="21">
        <f>[1]!genTable(D$3:D$13,E$3:E$13)</f>
        <v>9</v>
      </c>
      <c r="E32" s="20">
        <f t="shared" si="3"/>
        <v>9</v>
      </c>
      <c r="F32" s="20">
        <f t="shared" si="4"/>
        <v>20</v>
      </c>
      <c r="G32" s="20">
        <f t="shared" si="5"/>
        <v>50</v>
      </c>
      <c r="H32" s="20">
        <f t="shared" si="0"/>
        <v>0</v>
      </c>
      <c r="I32" s="22">
        <f>IF(H32=0,0,[1]!genTable(A$3:A$5,B$3:B$5))</f>
        <v>0</v>
      </c>
      <c r="J32" s="20">
        <f t="shared" si="6"/>
        <v>0</v>
      </c>
      <c r="L32" s="18" t="s">
        <v>38</v>
      </c>
      <c r="M32" s="29">
        <f>[1]!simOutput(IF(M22&gt;=J5,1,0),L32)</f>
        <v>1</v>
      </c>
    </row>
    <row r="33" spans="1:10" ht="12.75">
      <c r="A33" s="20">
        <f t="shared" si="1"/>
        <v>15</v>
      </c>
      <c r="B33" s="20">
        <f t="shared" si="2"/>
        <v>20</v>
      </c>
      <c r="C33" s="20">
        <f>COUNTIF($J$19:J32,A33)*$M$19</f>
        <v>0</v>
      </c>
      <c r="D33" s="21">
        <f>[1]!genTable(D$3:D$13,E$3:E$13)</f>
        <v>8</v>
      </c>
      <c r="E33" s="20">
        <f t="shared" si="3"/>
        <v>8</v>
      </c>
      <c r="F33" s="20">
        <f t="shared" si="4"/>
        <v>12</v>
      </c>
      <c r="G33" s="20">
        <f t="shared" si="5"/>
        <v>42</v>
      </c>
      <c r="H33" s="20">
        <f t="shared" si="0"/>
        <v>1</v>
      </c>
      <c r="I33" s="22">
        <f>IF(H33=0,0,[1]!genTable(A$3:A$5,B$3:B$5))</f>
        <v>5</v>
      </c>
      <c r="J33" s="20">
        <f t="shared" si="6"/>
        <v>21</v>
      </c>
    </row>
    <row r="34" spans="1:10" ht="12.75">
      <c r="A34" s="20">
        <f t="shared" si="1"/>
        <v>16</v>
      </c>
      <c r="B34" s="20">
        <f t="shared" si="2"/>
        <v>12</v>
      </c>
      <c r="C34" s="20">
        <f>COUNTIF($J$19:J33,A34)*$M$19</f>
        <v>30</v>
      </c>
      <c r="D34" s="21">
        <f>[1]!genTable(D$3:D$13,E$3:E$13)</f>
        <v>7</v>
      </c>
      <c r="E34" s="20">
        <f t="shared" si="3"/>
        <v>7</v>
      </c>
      <c r="F34" s="20">
        <f t="shared" si="4"/>
        <v>35</v>
      </c>
      <c r="G34" s="20">
        <f t="shared" si="5"/>
        <v>65</v>
      </c>
      <c r="H34" s="20">
        <f t="shared" si="0"/>
        <v>0</v>
      </c>
      <c r="I34" s="22">
        <f>IF(H34=0,0,[1]!genTable(A$3:A$5,B$3:B$5))</f>
        <v>0</v>
      </c>
      <c r="J34" s="20">
        <f t="shared" si="6"/>
        <v>0</v>
      </c>
    </row>
    <row r="35" spans="1:10" ht="12.75">
      <c r="A35" s="20">
        <f t="shared" si="1"/>
        <v>17</v>
      </c>
      <c r="B35" s="20">
        <f t="shared" si="2"/>
        <v>35</v>
      </c>
      <c r="C35" s="20">
        <f>COUNTIF($J$19:J34,A35)*$M$19</f>
        <v>0</v>
      </c>
      <c r="D35" s="21">
        <f>[1]!genTable(D$3:D$13,E$3:E$13)</f>
        <v>8</v>
      </c>
      <c r="E35" s="20">
        <f t="shared" si="3"/>
        <v>8</v>
      </c>
      <c r="F35" s="20">
        <f t="shared" si="4"/>
        <v>27</v>
      </c>
      <c r="G35" s="20">
        <f t="shared" si="5"/>
        <v>57</v>
      </c>
      <c r="H35" s="20">
        <f t="shared" si="0"/>
        <v>0</v>
      </c>
      <c r="I35" s="22">
        <f>IF(H35=0,0,[1]!genTable(A$3:A$5,B$3:B$5))</f>
        <v>0</v>
      </c>
      <c r="J35" s="20">
        <f t="shared" si="6"/>
        <v>0</v>
      </c>
    </row>
    <row r="36" spans="1:10" ht="12.75">
      <c r="A36" s="20">
        <f t="shared" si="1"/>
        <v>18</v>
      </c>
      <c r="B36" s="20">
        <f t="shared" si="2"/>
        <v>27</v>
      </c>
      <c r="C36" s="20">
        <f>COUNTIF($J$19:J35,A36)*$M$19</f>
        <v>0</v>
      </c>
      <c r="D36" s="21">
        <f>[1]!genTable(D$3:D$13,E$3:E$13)</f>
        <v>10</v>
      </c>
      <c r="E36" s="20">
        <f t="shared" si="3"/>
        <v>10</v>
      </c>
      <c r="F36" s="20">
        <f t="shared" si="4"/>
        <v>17</v>
      </c>
      <c r="G36" s="20">
        <f t="shared" si="5"/>
        <v>47</v>
      </c>
      <c r="H36" s="20">
        <f t="shared" si="0"/>
        <v>0</v>
      </c>
      <c r="I36" s="22">
        <f>IF(H36=0,0,[1]!genTable(A$3:A$5,B$3:B$5))</f>
        <v>0</v>
      </c>
      <c r="J36" s="20">
        <f t="shared" si="6"/>
        <v>0</v>
      </c>
    </row>
    <row r="37" spans="1:10" ht="12.75">
      <c r="A37" s="20">
        <f t="shared" si="1"/>
        <v>19</v>
      </c>
      <c r="B37" s="20">
        <f t="shared" si="2"/>
        <v>17</v>
      </c>
      <c r="C37" s="20">
        <f>COUNTIF($J$19:J36,A37)*$M$19</f>
        <v>0</v>
      </c>
      <c r="D37" s="21">
        <f>[1]!genTable(D$3:D$13,E$3:E$13)</f>
        <v>7</v>
      </c>
      <c r="E37" s="20">
        <f t="shared" si="3"/>
        <v>7</v>
      </c>
      <c r="F37" s="20">
        <f t="shared" si="4"/>
        <v>10</v>
      </c>
      <c r="G37" s="20">
        <f t="shared" si="5"/>
        <v>40</v>
      </c>
      <c r="H37" s="20">
        <f t="shared" si="0"/>
        <v>1</v>
      </c>
      <c r="I37" s="22">
        <f>IF(H37=0,0,[1]!genTable(A$3:A$5,B$3:B$5))</f>
        <v>4</v>
      </c>
      <c r="J37" s="20">
        <f t="shared" si="6"/>
        <v>24</v>
      </c>
    </row>
    <row r="38" spans="1:10" ht="12.75">
      <c r="A38" s="20">
        <f t="shared" si="1"/>
        <v>20</v>
      </c>
      <c r="B38" s="20">
        <f t="shared" si="2"/>
        <v>10</v>
      </c>
      <c r="C38" s="20">
        <f>COUNTIF($J$19:J37,A38)*$M$19</f>
        <v>0</v>
      </c>
      <c r="D38" s="21">
        <f>[1]!genTable(D$3:D$13,E$3:E$13)</f>
        <v>6</v>
      </c>
      <c r="E38" s="20">
        <f t="shared" si="3"/>
        <v>6</v>
      </c>
      <c r="F38" s="20">
        <f t="shared" si="4"/>
        <v>4</v>
      </c>
      <c r="G38" s="20">
        <f t="shared" si="5"/>
        <v>64</v>
      </c>
      <c r="H38" s="20">
        <f t="shared" si="0"/>
        <v>0</v>
      </c>
      <c r="I38" s="22">
        <f>IF(H38=0,0,[1]!genTable(A$3:A$5,B$3:B$5))</f>
        <v>0</v>
      </c>
      <c r="J38" s="20">
        <f t="shared" si="6"/>
        <v>0</v>
      </c>
    </row>
    <row r="39" spans="1:10" ht="12.75">
      <c r="A39" s="20">
        <f t="shared" si="1"/>
        <v>21</v>
      </c>
      <c r="B39" s="20">
        <f t="shared" si="2"/>
        <v>4</v>
      </c>
      <c r="C39" s="20">
        <f>COUNTIF($J$19:J38,A39)*$M$19</f>
        <v>30</v>
      </c>
      <c r="D39" s="21">
        <f>[1]!genTable(D$3:D$13,E$3:E$13)</f>
        <v>8</v>
      </c>
      <c r="E39" s="20">
        <f t="shared" si="3"/>
        <v>8</v>
      </c>
      <c r="F39" s="20">
        <f t="shared" si="4"/>
        <v>26</v>
      </c>
      <c r="G39" s="20">
        <f t="shared" si="5"/>
        <v>56</v>
      </c>
      <c r="H39" s="20">
        <f t="shared" si="0"/>
        <v>0</v>
      </c>
      <c r="I39" s="22">
        <f>IF(H39=0,0,[1]!genTable(A$3:A$5,B$3:B$5))</f>
        <v>0</v>
      </c>
      <c r="J39" s="20">
        <f t="shared" si="6"/>
        <v>0</v>
      </c>
    </row>
    <row r="40" spans="1:10" ht="12.75">
      <c r="A40" s="20">
        <f t="shared" si="1"/>
        <v>22</v>
      </c>
      <c r="B40" s="20">
        <f t="shared" si="2"/>
        <v>26</v>
      </c>
      <c r="C40" s="20">
        <f>COUNTIF($J$19:J39,A40)*$M$19</f>
        <v>0</v>
      </c>
      <c r="D40" s="21">
        <f>[1]!genTable(D$3:D$13,E$3:E$13)</f>
        <v>4</v>
      </c>
      <c r="E40" s="20">
        <f t="shared" si="3"/>
        <v>4</v>
      </c>
      <c r="F40" s="20">
        <f t="shared" si="4"/>
        <v>22</v>
      </c>
      <c r="G40" s="20">
        <f t="shared" si="5"/>
        <v>52</v>
      </c>
      <c r="H40" s="20">
        <f t="shared" si="0"/>
        <v>0</v>
      </c>
      <c r="I40" s="22">
        <f>IF(H40=0,0,[1]!genTable(A$3:A$5,B$3:B$5))</f>
        <v>0</v>
      </c>
      <c r="J40" s="20">
        <f t="shared" si="6"/>
        <v>0</v>
      </c>
    </row>
    <row r="41" spans="1:10" ht="12.75">
      <c r="A41" s="20">
        <f t="shared" si="1"/>
        <v>23</v>
      </c>
      <c r="B41" s="20">
        <f t="shared" si="2"/>
        <v>22</v>
      </c>
      <c r="C41" s="20">
        <f>COUNTIF($J$19:J40,A41)*$M$19</f>
        <v>0</v>
      </c>
      <c r="D41" s="21">
        <f>[1]!genTable(D$3:D$13,E$3:E$13)</f>
        <v>6</v>
      </c>
      <c r="E41" s="20">
        <f t="shared" si="3"/>
        <v>6</v>
      </c>
      <c r="F41" s="20">
        <f t="shared" si="4"/>
        <v>16</v>
      </c>
      <c r="G41" s="20">
        <f t="shared" si="5"/>
        <v>46</v>
      </c>
      <c r="H41" s="20">
        <f t="shared" si="0"/>
        <v>0</v>
      </c>
      <c r="I41" s="22">
        <f>IF(H41=0,0,[1]!genTable(A$3:A$5,B$3:B$5))</f>
        <v>0</v>
      </c>
      <c r="J41" s="20">
        <f t="shared" si="6"/>
        <v>0</v>
      </c>
    </row>
    <row r="42" spans="1:10" ht="12.75">
      <c r="A42" s="20">
        <f t="shared" si="1"/>
        <v>24</v>
      </c>
      <c r="B42" s="20">
        <f t="shared" si="2"/>
        <v>16</v>
      </c>
      <c r="C42" s="20">
        <f>COUNTIF($J$19:J41,A42)*$M$19</f>
        <v>30</v>
      </c>
      <c r="D42" s="21">
        <f>[1]!genTable(D$3:D$13,E$3:E$13)</f>
        <v>6</v>
      </c>
      <c r="E42" s="20">
        <f t="shared" si="3"/>
        <v>6</v>
      </c>
      <c r="F42" s="20">
        <f t="shared" si="4"/>
        <v>40</v>
      </c>
      <c r="G42" s="20">
        <f t="shared" si="5"/>
        <v>40</v>
      </c>
      <c r="H42" s="20">
        <f t="shared" si="0"/>
        <v>1</v>
      </c>
      <c r="I42" s="22">
        <f>IF(H42=0,0,[1]!genTable(A$3:A$5,B$3:B$5))</f>
        <v>4</v>
      </c>
      <c r="J42" s="20">
        <f t="shared" si="6"/>
        <v>29</v>
      </c>
    </row>
    <row r="43" spans="1:10" ht="12.75">
      <c r="A43" s="20">
        <f t="shared" si="1"/>
        <v>25</v>
      </c>
      <c r="B43" s="20">
        <f t="shared" si="2"/>
        <v>40</v>
      </c>
      <c r="C43" s="20">
        <f>COUNTIF($J$19:J42,A43)*$M$19</f>
        <v>0</v>
      </c>
      <c r="D43" s="21">
        <f>[1]!genTable(D$3:D$13,E$3:E$13)</f>
        <v>6</v>
      </c>
      <c r="E43" s="20">
        <f t="shared" si="3"/>
        <v>6</v>
      </c>
      <c r="F43" s="20">
        <f t="shared" si="4"/>
        <v>34</v>
      </c>
      <c r="G43" s="20">
        <f t="shared" si="5"/>
        <v>64</v>
      </c>
      <c r="H43" s="20">
        <f t="shared" si="0"/>
        <v>0</v>
      </c>
      <c r="I43" s="22">
        <f>IF(H43=0,0,[1]!genTable(A$3:A$5,B$3:B$5))</f>
        <v>0</v>
      </c>
      <c r="J43" s="20">
        <f t="shared" si="6"/>
        <v>0</v>
      </c>
    </row>
    <row r="44" spans="1:10" ht="12.75">
      <c r="A44" s="20">
        <f t="shared" si="1"/>
        <v>26</v>
      </c>
      <c r="B44" s="20">
        <f t="shared" si="2"/>
        <v>34</v>
      </c>
      <c r="C44" s="20">
        <f>COUNTIF($J$19:J43,A44)*$M$19</f>
        <v>0</v>
      </c>
      <c r="D44" s="21">
        <f>[1]!genTable(D$3:D$13,E$3:E$13)</f>
        <v>7</v>
      </c>
      <c r="E44" s="20">
        <f t="shared" si="3"/>
        <v>7</v>
      </c>
      <c r="F44" s="20">
        <f t="shared" si="4"/>
        <v>27</v>
      </c>
      <c r="G44" s="20">
        <f t="shared" si="5"/>
        <v>57</v>
      </c>
      <c r="H44" s="20">
        <f t="shared" si="0"/>
        <v>0</v>
      </c>
      <c r="I44" s="22">
        <f>IF(H44=0,0,[1]!genTable(A$3:A$5,B$3:B$5))</f>
        <v>0</v>
      </c>
      <c r="J44" s="20">
        <f t="shared" si="6"/>
        <v>0</v>
      </c>
    </row>
    <row r="45" spans="1:10" ht="12.75">
      <c r="A45" s="20">
        <f t="shared" si="1"/>
        <v>27</v>
      </c>
      <c r="B45" s="20">
        <f t="shared" si="2"/>
        <v>27</v>
      </c>
      <c r="C45" s="20">
        <f>COUNTIF($J$19:J44,A45)*$M$19</f>
        <v>0</v>
      </c>
      <c r="D45" s="21">
        <f>[1]!genTable(D$3:D$13,E$3:E$13)</f>
        <v>7</v>
      </c>
      <c r="E45" s="20">
        <f t="shared" si="3"/>
        <v>7</v>
      </c>
      <c r="F45" s="20">
        <f t="shared" si="4"/>
        <v>20</v>
      </c>
      <c r="G45" s="20">
        <f t="shared" si="5"/>
        <v>50</v>
      </c>
      <c r="H45" s="20">
        <f t="shared" si="0"/>
        <v>0</v>
      </c>
      <c r="I45" s="22">
        <f>IF(H45=0,0,[1]!genTable(A$3:A$5,B$3:B$5))</f>
        <v>0</v>
      </c>
      <c r="J45" s="20">
        <f t="shared" si="6"/>
        <v>0</v>
      </c>
    </row>
    <row r="46" spans="1:10" ht="12.75">
      <c r="A46" s="20">
        <f t="shared" si="1"/>
        <v>28</v>
      </c>
      <c r="B46" s="20">
        <f t="shared" si="2"/>
        <v>20</v>
      </c>
      <c r="C46" s="20">
        <f>COUNTIF($J$19:J45,A46)*$M$19</f>
        <v>0</v>
      </c>
      <c r="D46" s="21">
        <f>[1]!genTable(D$3:D$13,E$3:E$13)</f>
        <v>6</v>
      </c>
      <c r="E46" s="20">
        <f t="shared" si="3"/>
        <v>6</v>
      </c>
      <c r="F46" s="20">
        <f t="shared" si="4"/>
        <v>14</v>
      </c>
      <c r="G46" s="20">
        <f t="shared" si="5"/>
        <v>44</v>
      </c>
      <c r="H46" s="20">
        <f t="shared" si="0"/>
        <v>1</v>
      </c>
      <c r="I46" s="22">
        <f>IF(H46=0,0,[1]!genTable(A$3:A$5,B$3:B$5))</f>
        <v>4</v>
      </c>
      <c r="J46" s="20">
        <f t="shared" si="6"/>
        <v>33</v>
      </c>
    </row>
    <row r="47" spans="1:10" ht="12.75">
      <c r="A47" s="20">
        <f t="shared" si="1"/>
        <v>29</v>
      </c>
      <c r="B47" s="20">
        <f t="shared" si="2"/>
        <v>14</v>
      </c>
      <c r="C47" s="20">
        <f>COUNTIF($J$19:J46,A47)*$M$19</f>
        <v>30</v>
      </c>
      <c r="D47" s="21">
        <f>[1]!genTable(D$3:D$13,E$3:E$13)</f>
        <v>5</v>
      </c>
      <c r="E47" s="20">
        <f t="shared" si="3"/>
        <v>5</v>
      </c>
      <c r="F47" s="20">
        <f t="shared" si="4"/>
        <v>39</v>
      </c>
      <c r="G47" s="20">
        <f t="shared" si="5"/>
        <v>69</v>
      </c>
      <c r="H47" s="20">
        <f t="shared" si="0"/>
        <v>0</v>
      </c>
      <c r="I47" s="22">
        <f>IF(H47=0,0,[1]!genTable(A$3:A$5,B$3:B$5))</f>
        <v>0</v>
      </c>
      <c r="J47" s="20">
        <f t="shared" si="6"/>
        <v>0</v>
      </c>
    </row>
    <row r="48" spans="1:10" ht="13.5" thickBot="1">
      <c r="A48" s="30">
        <f t="shared" si="1"/>
        <v>30</v>
      </c>
      <c r="B48" s="31">
        <f t="shared" si="2"/>
        <v>39</v>
      </c>
      <c r="C48" s="31">
        <f>COUNTIF($J$19:J47,A48)*$M$19</f>
        <v>0</v>
      </c>
      <c r="D48" s="32">
        <f>[1]!genTable(D$3:D$13,E$3:E$13)</f>
        <v>9</v>
      </c>
      <c r="E48" s="31">
        <f t="shared" si="3"/>
        <v>9</v>
      </c>
      <c r="F48" s="31">
        <f t="shared" si="4"/>
        <v>30</v>
      </c>
      <c r="G48" s="31">
        <f t="shared" si="5"/>
        <v>60</v>
      </c>
      <c r="H48" s="31">
        <f t="shared" si="0"/>
        <v>0</v>
      </c>
      <c r="I48" s="32">
        <f>IF(H48=0,0,[1]!genTable(A$3:A$5,B$3:B$5))</f>
        <v>0</v>
      </c>
      <c r="J48" s="31">
        <f t="shared" si="6"/>
        <v>0</v>
      </c>
    </row>
  </sheetData>
  <sheetProtection/>
  <mergeCells count="3">
    <mergeCell ref="D1:E1"/>
    <mergeCell ref="L17:M17"/>
    <mergeCell ref="L21:M21"/>
  </mergeCells>
  <printOptions gridLines="1" headings="1" horizontalCentered="1" verticalCentered="1"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Formulas="1" zoomScale="75" zoomScaleNormal="75" zoomScalePageLayoutView="0"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15.00390625" style="0" customWidth="1"/>
    <col min="4" max="4" width="14.421875" style="0" customWidth="1"/>
    <col min="5" max="5" width="9.00390625" style="0" customWidth="1"/>
    <col min="6" max="6" width="6.57421875" style="0" customWidth="1"/>
    <col min="7" max="7" width="13.7109375" style="0" customWidth="1"/>
    <col min="8" max="8" width="9.140625" style="0" customWidth="1"/>
    <col min="9" max="9" width="18.421875" style="0" customWidth="1"/>
    <col min="10" max="10" width="10.140625" style="0" customWidth="1"/>
    <col min="11" max="11" width="1.57421875" style="0" customWidth="1"/>
    <col min="12" max="12" width="11.8515625" style="0" bestFit="1" customWidth="1"/>
    <col min="13" max="13" width="23.57421875" style="0" customWidth="1"/>
  </cols>
  <sheetData>
    <row r="1" spans="1:10" ht="12.75">
      <c r="A1" s="1" t="s">
        <v>0</v>
      </c>
      <c r="B1" s="1"/>
      <c r="D1" s="53" t="s">
        <v>1</v>
      </c>
      <c r="E1" s="53"/>
      <c r="I1" s="2" t="s">
        <v>2</v>
      </c>
      <c r="J1" s="40">
        <v>12</v>
      </c>
    </row>
    <row r="2" spans="1:10" ht="13.5" thickBot="1">
      <c r="A2" s="4" t="s">
        <v>3</v>
      </c>
      <c r="B2" s="4" t="s">
        <v>4</v>
      </c>
      <c r="D2" s="4" t="s">
        <v>5</v>
      </c>
      <c r="E2" s="4" t="s">
        <v>4</v>
      </c>
      <c r="I2" s="2" t="s">
        <v>6</v>
      </c>
      <c r="J2" s="40">
        <v>20</v>
      </c>
    </row>
    <row r="3" spans="1:10" ht="13.5" thickBot="1">
      <c r="A3" s="5">
        <v>3</v>
      </c>
      <c r="B3" s="6">
        <v>0.2</v>
      </c>
      <c r="D3" s="5">
        <v>0</v>
      </c>
      <c r="E3" s="5">
        <v>0.01</v>
      </c>
      <c r="I3" s="2" t="s">
        <v>7</v>
      </c>
      <c r="J3" s="41">
        <v>0.5</v>
      </c>
    </row>
    <row r="4" spans="1:5" ht="12.75">
      <c r="A4" s="5">
        <v>4</v>
      </c>
      <c r="B4" s="6">
        <v>0.6</v>
      </c>
      <c r="D4" s="5">
        <v>1</v>
      </c>
      <c r="E4" s="5">
        <v>0.02</v>
      </c>
    </row>
    <row r="5" spans="1:10" ht="13.5" thickBot="1">
      <c r="A5" s="8">
        <v>5</v>
      </c>
      <c r="B5" s="9">
        <v>0.2</v>
      </c>
      <c r="D5" s="5">
        <v>2</v>
      </c>
      <c r="E5" s="5">
        <v>0.04</v>
      </c>
      <c r="I5" s="2" t="s">
        <v>8</v>
      </c>
      <c r="J5" s="42">
        <v>0.98</v>
      </c>
    </row>
    <row r="6" spans="1:5" ht="12.75">
      <c r="A6" s="11" t="s">
        <v>9</v>
      </c>
      <c r="B6" s="12">
        <f>SUM(B3:B5)</f>
        <v>1</v>
      </c>
      <c r="D6" s="5">
        <v>3</v>
      </c>
      <c r="E6" s="5">
        <v>0.06</v>
      </c>
    </row>
    <row r="7" spans="4:5" ht="12.75">
      <c r="D7" s="5">
        <v>4</v>
      </c>
      <c r="E7" s="5">
        <v>0.09</v>
      </c>
    </row>
    <row r="8" spans="4:5" ht="12.75">
      <c r="D8" s="5">
        <v>5</v>
      </c>
      <c r="E8" s="5">
        <v>0.14</v>
      </c>
    </row>
    <row r="9" spans="4:5" ht="12.75">
      <c r="D9" s="5">
        <v>6</v>
      </c>
      <c r="E9" s="5">
        <v>0.18</v>
      </c>
    </row>
    <row r="10" spans="4:5" ht="12.75">
      <c r="D10" s="5">
        <v>7</v>
      </c>
      <c r="E10" s="5">
        <v>0.22</v>
      </c>
    </row>
    <row r="11" spans="4:5" ht="12.75">
      <c r="D11" s="5">
        <v>8</v>
      </c>
      <c r="E11" s="5">
        <v>0.16</v>
      </c>
    </row>
    <row r="12" spans="4:5" ht="12.75">
      <c r="D12" s="5">
        <v>9</v>
      </c>
      <c r="E12" s="5">
        <v>0.06</v>
      </c>
    </row>
    <row r="13" spans="4:5" ht="13.5" thickBot="1">
      <c r="D13" s="8">
        <v>10</v>
      </c>
      <c r="E13" s="8">
        <v>0.02</v>
      </c>
    </row>
    <row r="14" spans="4:5" ht="12.75">
      <c r="D14" s="11" t="s">
        <v>9</v>
      </c>
      <c r="E14" s="12">
        <f>SUM(E3:E13)</f>
        <v>1</v>
      </c>
    </row>
    <row r="15" spans="4:5" ht="12.75">
      <c r="D15" s="11"/>
      <c r="E15" s="12"/>
    </row>
    <row r="16" spans="12:13" ht="13.5" thickBot="1">
      <c r="L16" s="13"/>
      <c r="M16" s="13"/>
    </row>
    <row r="17" spans="1:13" ht="13.5" thickBot="1">
      <c r="A17" s="14"/>
      <c r="B17" s="15" t="s">
        <v>10</v>
      </c>
      <c r="C17" s="15" t="s">
        <v>5</v>
      </c>
      <c r="D17" s="16" t="s">
        <v>11</v>
      </c>
      <c r="E17" s="15" t="s">
        <v>12</v>
      </c>
      <c r="F17" s="15" t="s">
        <v>13</v>
      </c>
      <c r="G17" s="15" t="s">
        <v>14</v>
      </c>
      <c r="H17" s="15" t="s">
        <v>15</v>
      </c>
      <c r="I17" s="15" t="s">
        <v>16</v>
      </c>
      <c r="J17" s="15" t="s">
        <v>17</v>
      </c>
      <c r="L17" s="54" t="s">
        <v>18</v>
      </c>
      <c r="M17" s="54"/>
    </row>
    <row r="18" spans="1:13" ht="13.5" thickBot="1">
      <c r="A18" s="17" t="s">
        <v>19</v>
      </c>
      <c r="B18" s="17" t="s">
        <v>14</v>
      </c>
      <c r="C18" s="17" t="s">
        <v>20</v>
      </c>
      <c r="D18" s="17" t="s">
        <v>21</v>
      </c>
      <c r="E18" s="17" t="s">
        <v>22</v>
      </c>
      <c r="F18" s="17" t="s">
        <v>14</v>
      </c>
      <c r="G18" s="17" t="s">
        <v>23</v>
      </c>
      <c r="H18" s="17" t="s">
        <v>24</v>
      </c>
      <c r="I18" s="17" t="s">
        <v>25</v>
      </c>
      <c r="J18" s="17" t="s">
        <v>26</v>
      </c>
      <c r="L18" s="18" t="s">
        <v>27</v>
      </c>
      <c r="M18" s="19">
        <f>[1]!simparameter({30,35,40,45},L18,1)</f>
        <v>45</v>
      </c>
    </row>
    <row r="19" spans="1:13" ht="12.75">
      <c r="A19" s="20">
        <v>1</v>
      </c>
      <c r="B19" s="20">
        <v>50</v>
      </c>
      <c r="C19" s="20">
        <v>0</v>
      </c>
      <c r="D19" s="21">
        <f>[1]!genTable(D$3:D$13,E$3:E$13)</f>
        <v>7</v>
      </c>
      <c r="E19" s="20">
        <f aca="true" t="shared" si="0" ref="E19:E48">MIN(D19,B19+C19)</f>
        <v>7</v>
      </c>
      <c r="F19" s="20">
        <f aca="true" t="shared" si="1" ref="F19:F48">B19+C19-E19</f>
        <v>43</v>
      </c>
      <c r="G19" s="20">
        <f>F19</f>
        <v>43</v>
      </c>
      <c r="H19" s="20">
        <f aca="true" t="shared" si="2" ref="H19:H48">IF(G19&lt;$M$18,1,0)</f>
        <v>1</v>
      </c>
      <c r="I19" s="22">
        <f>IF(H19=0,0,[1]!genTable(A$3:A$5,B$3:B$5))</f>
        <v>4</v>
      </c>
      <c r="J19" s="20">
        <f aca="true" t="shared" si="3" ref="J19:J48">IF(I19=0,0,A19+1+I19)</f>
        <v>6</v>
      </c>
      <c r="L19" s="18" t="s">
        <v>28</v>
      </c>
      <c r="M19" s="19">
        <f>[1]!simparameter({20,25,30,35},L19,2)</f>
        <v>30</v>
      </c>
    </row>
    <row r="20" spans="1:13" ht="13.5" thickBot="1">
      <c r="A20" s="20">
        <f aca="true" t="shared" si="4" ref="A20:A48">A19+1</f>
        <v>2</v>
      </c>
      <c r="B20" s="20">
        <f aca="true" t="shared" si="5" ref="B20:B48">F19</f>
        <v>43</v>
      </c>
      <c r="C20" s="20">
        <f>COUNTIF($J$19:J19,A20)*$M$19</f>
        <v>0</v>
      </c>
      <c r="D20" s="21">
        <f>[1]!genTable(D$3:D$13,E$3:E$13)</f>
        <v>8</v>
      </c>
      <c r="E20" s="20">
        <f t="shared" si="0"/>
        <v>8</v>
      </c>
      <c r="F20" s="20">
        <f t="shared" si="1"/>
        <v>35</v>
      </c>
      <c r="G20" s="20">
        <f aca="true" t="shared" si="6" ref="G20:G48">G19-E20+IF(H19=1,$M$19,0)</f>
        <v>65</v>
      </c>
      <c r="H20" s="20">
        <f t="shared" si="2"/>
        <v>0</v>
      </c>
      <c r="I20" s="22">
        <f>IF(H20=0,0,[1]!genTable(A$3:A$5,B$3:B$5))</f>
        <v>0</v>
      </c>
      <c r="J20" s="20">
        <f t="shared" si="3"/>
        <v>0</v>
      </c>
      <c r="L20" s="23"/>
      <c r="M20" s="23"/>
    </row>
    <row r="21" spans="1:13" ht="13.5" thickBot="1">
      <c r="A21" s="20">
        <f t="shared" si="4"/>
        <v>3</v>
      </c>
      <c r="B21" s="20">
        <f t="shared" si="5"/>
        <v>35</v>
      </c>
      <c r="C21" s="20">
        <f>COUNTIF($J$19:J20,A21)*$M$19</f>
        <v>0</v>
      </c>
      <c r="D21" s="21">
        <f>[1]!genTable(D$3:D$13,E$3:E$13)</f>
        <v>7</v>
      </c>
      <c r="E21" s="20">
        <f t="shared" si="0"/>
        <v>7</v>
      </c>
      <c r="F21" s="20">
        <f t="shared" si="1"/>
        <v>28</v>
      </c>
      <c r="G21" s="20">
        <f t="shared" si="6"/>
        <v>58</v>
      </c>
      <c r="H21" s="20">
        <f t="shared" si="2"/>
        <v>0</v>
      </c>
      <c r="I21" s="22">
        <f>IF(H21=0,0,[1]!genTable(A$3:A$5,B$3:B$5))</f>
        <v>0</v>
      </c>
      <c r="J21" s="20">
        <f t="shared" si="3"/>
        <v>0</v>
      </c>
      <c r="L21" s="54" t="s">
        <v>29</v>
      </c>
      <c r="M21" s="54"/>
    </row>
    <row r="22" spans="1:13" ht="12.75">
      <c r="A22" s="20">
        <f t="shared" si="4"/>
        <v>4</v>
      </c>
      <c r="B22" s="20">
        <f t="shared" si="5"/>
        <v>28</v>
      </c>
      <c r="C22" s="20">
        <f>COUNTIF($J$19:J21,A22)*$M$19</f>
        <v>0</v>
      </c>
      <c r="D22" s="21">
        <f>[1]!genTable(D$3:D$13,E$3:E$13)</f>
        <v>9</v>
      </c>
      <c r="E22" s="20">
        <f t="shared" si="0"/>
        <v>9</v>
      </c>
      <c r="F22" s="20">
        <f t="shared" si="1"/>
        <v>19</v>
      </c>
      <c r="G22" s="20">
        <f t="shared" si="6"/>
        <v>49</v>
      </c>
      <c r="H22" s="20">
        <f t="shared" si="2"/>
        <v>0</v>
      </c>
      <c r="I22" s="22">
        <f>IF(H22=0,0,[1]!genTable(A$3:A$5,B$3:B$5))</f>
        <v>0</v>
      </c>
      <c r="J22" s="20">
        <f t="shared" si="3"/>
        <v>0</v>
      </c>
      <c r="L22" s="18" t="s">
        <v>30</v>
      </c>
      <c r="M22" s="24">
        <f>[1]!simOutput(SUM(E19:E48)/SUM(D19:D48),L22)</f>
        <v>1</v>
      </c>
    </row>
    <row r="23" spans="1:13" ht="12.75">
      <c r="A23" s="20">
        <f t="shared" si="4"/>
        <v>5</v>
      </c>
      <c r="B23" s="20">
        <f t="shared" si="5"/>
        <v>19</v>
      </c>
      <c r="C23" s="20">
        <f>COUNTIF($J$19:J22,A23)*$M$19</f>
        <v>0</v>
      </c>
      <c r="D23" s="21">
        <f>[1]!genTable(D$3:D$13,E$3:E$13)</f>
        <v>8</v>
      </c>
      <c r="E23" s="20">
        <f t="shared" si="0"/>
        <v>8</v>
      </c>
      <c r="F23" s="20">
        <f t="shared" si="1"/>
        <v>11</v>
      </c>
      <c r="G23" s="20">
        <f t="shared" si="6"/>
        <v>41</v>
      </c>
      <c r="H23" s="20">
        <f t="shared" si="2"/>
        <v>1</v>
      </c>
      <c r="I23" s="22">
        <f>IF(H23=0,0,[1]!genTable(A$3:A$5,B$3:B$5))</f>
        <v>4</v>
      </c>
      <c r="J23" s="20">
        <f t="shared" si="3"/>
        <v>10</v>
      </c>
      <c r="L23" s="18" t="s">
        <v>31</v>
      </c>
      <c r="M23" s="25">
        <f>[1]!simOutput(AVERAGE(B19:B48),L23)</f>
        <v>30.466666666666665</v>
      </c>
    </row>
    <row r="24" spans="1:13" ht="12.75">
      <c r="A24" s="20">
        <f t="shared" si="4"/>
        <v>6</v>
      </c>
      <c r="B24" s="20">
        <f t="shared" si="5"/>
        <v>11</v>
      </c>
      <c r="C24" s="20">
        <f>COUNTIF($J$19:J23,A24)*$M$19</f>
        <v>30</v>
      </c>
      <c r="D24" s="21">
        <f>[1]!genTable(D$3:D$13,E$3:E$13)</f>
        <v>2</v>
      </c>
      <c r="E24" s="20">
        <f t="shared" si="0"/>
        <v>2</v>
      </c>
      <c r="F24" s="20">
        <f t="shared" si="1"/>
        <v>39</v>
      </c>
      <c r="G24" s="20">
        <f t="shared" si="6"/>
        <v>69</v>
      </c>
      <c r="H24" s="20">
        <f t="shared" si="2"/>
        <v>0</v>
      </c>
      <c r="I24" s="22">
        <f>IF(H24=0,0,[1]!genTable(A$3:A$5,B$3:B$5))</f>
        <v>0</v>
      </c>
      <c r="J24" s="20">
        <f t="shared" si="3"/>
        <v>0</v>
      </c>
      <c r="L24" s="18" t="s">
        <v>32</v>
      </c>
      <c r="M24" s="26">
        <f>AVERAGE(H19:H48)</f>
        <v>0.23333333333333334</v>
      </c>
    </row>
    <row r="25" spans="1:13" ht="12.75">
      <c r="A25" s="20">
        <f t="shared" si="4"/>
        <v>7</v>
      </c>
      <c r="B25" s="20">
        <f t="shared" si="5"/>
        <v>39</v>
      </c>
      <c r="C25" s="20">
        <f>COUNTIF($J$19:J24,A25)*$M$19</f>
        <v>0</v>
      </c>
      <c r="D25" s="21">
        <f>[1]!genTable(D$3:D$13,E$3:E$13)</f>
        <v>8</v>
      </c>
      <c r="E25" s="20">
        <f t="shared" si="0"/>
        <v>8</v>
      </c>
      <c r="F25" s="20">
        <f t="shared" si="1"/>
        <v>31</v>
      </c>
      <c r="G25" s="20">
        <f t="shared" si="6"/>
        <v>61</v>
      </c>
      <c r="H25" s="20">
        <f t="shared" si="2"/>
        <v>0</v>
      </c>
      <c r="I25" s="22">
        <f>IF(H25=0,0,[1]!genTable(A$3:A$5,B$3:B$5))</f>
        <v>0</v>
      </c>
      <c r="J25" s="20">
        <f t="shared" si="3"/>
        <v>0</v>
      </c>
      <c r="L25" s="18" t="s">
        <v>33</v>
      </c>
      <c r="M25" s="26">
        <f>AVERAGE(E19:E48)</f>
        <v>6.233333333333333</v>
      </c>
    </row>
    <row r="26" spans="1:10" ht="12.75">
      <c r="A26" s="20">
        <f t="shared" si="4"/>
        <v>8</v>
      </c>
      <c r="B26" s="20">
        <f t="shared" si="5"/>
        <v>31</v>
      </c>
      <c r="C26" s="20">
        <f>COUNTIF($J$19:J25,A26)*$M$19</f>
        <v>0</v>
      </c>
      <c r="D26" s="21">
        <f>[1]!genTable(D$3:D$13,E$3:E$13)</f>
        <v>7</v>
      </c>
      <c r="E26" s="20">
        <f t="shared" si="0"/>
        <v>7</v>
      </c>
      <c r="F26" s="20">
        <f t="shared" si="1"/>
        <v>24</v>
      </c>
      <c r="G26" s="20">
        <f t="shared" si="6"/>
        <v>54</v>
      </c>
      <c r="H26" s="20">
        <f t="shared" si="2"/>
        <v>0</v>
      </c>
      <c r="I26" s="22">
        <f>IF(H26=0,0,[1]!genTable(A$3:A$5,B$3:B$5))</f>
        <v>0</v>
      </c>
      <c r="J26" s="20">
        <f t="shared" si="3"/>
        <v>0</v>
      </c>
    </row>
    <row r="27" spans="1:13" ht="12.75">
      <c r="A27" s="20">
        <f t="shared" si="4"/>
        <v>9</v>
      </c>
      <c r="B27" s="20">
        <f t="shared" si="5"/>
        <v>24</v>
      </c>
      <c r="C27" s="20">
        <f>COUNTIF($J$19:J26,A27)*$M$19</f>
        <v>0</v>
      </c>
      <c r="D27" s="21">
        <f>[1]!genTable(D$3:D$13,E$3:E$13)</f>
        <v>7</v>
      </c>
      <c r="E27" s="20">
        <f t="shared" si="0"/>
        <v>7</v>
      </c>
      <c r="F27" s="20">
        <f t="shared" si="1"/>
        <v>17</v>
      </c>
      <c r="G27" s="20">
        <f t="shared" si="6"/>
        <v>47</v>
      </c>
      <c r="H27" s="20">
        <f t="shared" si="2"/>
        <v>0</v>
      </c>
      <c r="I27" s="22">
        <f>IF(H27=0,0,[1]!genTable(A$3:A$5,B$3:B$5))</f>
        <v>0</v>
      </c>
      <c r="J27" s="20">
        <f t="shared" si="3"/>
        <v>0</v>
      </c>
      <c r="L27" s="18" t="s">
        <v>34</v>
      </c>
      <c r="M27" s="27">
        <f>M25*J1</f>
        <v>74.8</v>
      </c>
    </row>
    <row r="28" spans="1:13" ht="12.75">
      <c r="A28" s="20">
        <f t="shared" si="4"/>
        <v>10</v>
      </c>
      <c r="B28" s="20">
        <f t="shared" si="5"/>
        <v>17</v>
      </c>
      <c r="C28" s="20">
        <f>COUNTIF($J$19:J27,A28)*$M$19</f>
        <v>30</v>
      </c>
      <c r="D28" s="21">
        <f>[1]!genTable(D$3:D$13,E$3:E$13)</f>
        <v>7</v>
      </c>
      <c r="E28" s="20">
        <f t="shared" si="0"/>
        <v>7</v>
      </c>
      <c r="F28" s="20">
        <f t="shared" si="1"/>
        <v>40</v>
      </c>
      <c r="G28" s="20">
        <f t="shared" si="6"/>
        <v>40</v>
      </c>
      <c r="H28" s="20">
        <f t="shared" si="2"/>
        <v>1</v>
      </c>
      <c r="I28" s="22">
        <f>IF(H28=0,0,[1]!genTable(A$3:A$5,B$3:B$5))</f>
        <v>4</v>
      </c>
      <c r="J28" s="20">
        <f t="shared" si="3"/>
        <v>15</v>
      </c>
      <c r="L28" s="18" t="s">
        <v>35</v>
      </c>
      <c r="M28" s="27">
        <f>M24*J2</f>
        <v>4.666666666666667</v>
      </c>
    </row>
    <row r="29" spans="1:13" ht="12.75">
      <c r="A29" s="20">
        <f t="shared" si="4"/>
        <v>11</v>
      </c>
      <c r="B29" s="20">
        <f t="shared" si="5"/>
        <v>40</v>
      </c>
      <c r="C29" s="20">
        <f>COUNTIF($J$19:J28,A29)*$M$19</f>
        <v>0</v>
      </c>
      <c r="D29" s="21">
        <f>[1]!genTable(D$3:D$13,E$3:E$13)</f>
        <v>4</v>
      </c>
      <c r="E29" s="20">
        <f t="shared" si="0"/>
        <v>4</v>
      </c>
      <c r="F29" s="20">
        <f t="shared" si="1"/>
        <v>36</v>
      </c>
      <c r="G29" s="20">
        <f t="shared" si="6"/>
        <v>66</v>
      </c>
      <c r="H29" s="20">
        <f t="shared" si="2"/>
        <v>0</v>
      </c>
      <c r="I29" s="22">
        <f>IF(H29=0,0,[1]!genTable(A$3:A$5,B$3:B$5))</f>
        <v>0</v>
      </c>
      <c r="J29" s="20">
        <f t="shared" si="3"/>
        <v>0</v>
      </c>
      <c r="L29" s="18" t="s">
        <v>36</v>
      </c>
      <c r="M29" s="27">
        <f>M23*J3</f>
        <v>15.233333333333333</v>
      </c>
    </row>
    <row r="30" spans="1:13" ht="12.75">
      <c r="A30" s="20">
        <f t="shared" si="4"/>
        <v>12</v>
      </c>
      <c r="B30" s="20">
        <f t="shared" si="5"/>
        <v>36</v>
      </c>
      <c r="C30" s="20">
        <f>COUNTIF($J$19:J29,A30)*$M$19</f>
        <v>0</v>
      </c>
      <c r="D30" s="21">
        <f>[1]!genTable(D$3:D$13,E$3:E$13)</f>
        <v>1</v>
      </c>
      <c r="E30" s="20">
        <f t="shared" si="0"/>
        <v>1</v>
      </c>
      <c r="F30" s="20">
        <f t="shared" si="1"/>
        <v>35</v>
      </c>
      <c r="G30" s="20">
        <f t="shared" si="6"/>
        <v>65</v>
      </c>
      <c r="H30" s="20">
        <f t="shared" si="2"/>
        <v>0</v>
      </c>
      <c r="I30" s="22">
        <f>IF(H30=0,0,[1]!genTable(A$3:A$5,B$3:B$5))</f>
        <v>0</v>
      </c>
      <c r="J30" s="20">
        <f t="shared" si="3"/>
        <v>0</v>
      </c>
      <c r="L30" s="18" t="s">
        <v>37</v>
      </c>
      <c r="M30" s="28">
        <f>[1]!simOutput(M27-M29-M28,L30)</f>
        <v>54.9</v>
      </c>
    </row>
    <row r="31" spans="1:10" ht="12.75">
      <c r="A31" s="20">
        <f t="shared" si="4"/>
        <v>13</v>
      </c>
      <c r="B31" s="20">
        <f t="shared" si="5"/>
        <v>35</v>
      </c>
      <c r="C31" s="20">
        <f>COUNTIF($J$19:J30,A31)*$M$19</f>
        <v>0</v>
      </c>
      <c r="D31" s="21">
        <f>[1]!genTable(D$3:D$13,E$3:E$13)</f>
        <v>6</v>
      </c>
      <c r="E31" s="20">
        <f t="shared" si="0"/>
        <v>6</v>
      </c>
      <c r="F31" s="20">
        <f t="shared" si="1"/>
        <v>29</v>
      </c>
      <c r="G31" s="20">
        <f t="shared" si="6"/>
        <v>59</v>
      </c>
      <c r="H31" s="20">
        <f t="shared" si="2"/>
        <v>0</v>
      </c>
      <c r="I31" s="22">
        <f>IF(H31=0,0,[1]!genTable(A$3:A$5,B$3:B$5))</f>
        <v>0</v>
      </c>
      <c r="J31" s="20">
        <f t="shared" si="3"/>
        <v>0</v>
      </c>
    </row>
    <row r="32" spans="1:13" ht="12.75">
      <c r="A32" s="20">
        <f t="shared" si="4"/>
        <v>14</v>
      </c>
      <c r="B32" s="20">
        <f t="shared" si="5"/>
        <v>29</v>
      </c>
      <c r="C32" s="20">
        <f>COUNTIF($J$19:J31,A32)*$M$19</f>
        <v>0</v>
      </c>
      <c r="D32" s="21">
        <f>[1]!genTable(D$3:D$13,E$3:E$13)</f>
        <v>5</v>
      </c>
      <c r="E32" s="20">
        <f t="shared" si="0"/>
        <v>5</v>
      </c>
      <c r="F32" s="20">
        <f t="shared" si="1"/>
        <v>24</v>
      </c>
      <c r="G32" s="20">
        <f t="shared" si="6"/>
        <v>54</v>
      </c>
      <c r="H32" s="20">
        <f t="shared" si="2"/>
        <v>0</v>
      </c>
      <c r="I32" s="22">
        <f>IF(H32=0,0,[1]!genTable(A$3:A$5,B$3:B$5))</f>
        <v>0</v>
      </c>
      <c r="J32" s="20">
        <f t="shared" si="3"/>
        <v>0</v>
      </c>
      <c r="L32" s="18" t="s">
        <v>38</v>
      </c>
      <c r="M32" s="29">
        <f>[1]!simOutput(IF(M22&gt;=J5,1,0),L32)</f>
        <v>1</v>
      </c>
    </row>
    <row r="33" spans="1:10" ht="12.75">
      <c r="A33" s="20">
        <f t="shared" si="4"/>
        <v>15</v>
      </c>
      <c r="B33" s="20">
        <f t="shared" si="5"/>
        <v>24</v>
      </c>
      <c r="C33" s="20">
        <f>COUNTIF($J$19:J32,A33)*$M$19</f>
        <v>30</v>
      </c>
      <c r="D33" s="21">
        <f>[1]!genTable(D$3:D$13,E$3:E$13)</f>
        <v>8</v>
      </c>
      <c r="E33" s="20">
        <f t="shared" si="0"/>
        <v>8</v>
      </c>
      <c r="F33" s="20">
        <f t="shared" si="1"/>
        <v>46</v>
      </c>
      <c r="G33" s="20">
        <f t="shared" si="6"/>
        <v>46</v>
      </c>
      <c r="H33" s="20">
        <f t="shared" si="2"/>
        <v>0</v>
      </c>
      <c r="I33" s="22">
        <f>IF(H33=0,0,[1]!genTable(A$3:A$5,B$3:B$5))</f>
        <v>0</v>
      </c>
      <c r="J33" s="20">
        <f t="shared" si="3"/>
        <v>0</v>
      </c>
    </row>
    <row r="34" spans="1:10" ht="12.75">
      <c r="A34" s="20">
        <f t="shared" si="4"/>
        <v>16</v>
      </c>
      <c r="B34" s="20">
        <f t="shared" si="5"/>
        <v>46</v>
      </c>
      <c r="C34" s="20">
        <f>COUNTIF($J$19:J33,A34)*$M$19</f>
        <v>0</v>
      </c>
      <c r="D34" s="21">
        <f>[1]!genTable(D$3:D$13,E$3:E$13)</f>
        <v>3</v>
      </c>
      <c r="E34" s="20">
        <f t="shared" si="0"/>
        <v>3</v>
      </c>
      <c r="F34" s="20">
        <f t="shared" si="1"/>
        <v>43</v>
      </c>
      <c r="G34" s="20">
        <f t="shared" si="6"/>
        <v>43</v>
      </c>
      <c r="H34" s="20">
        <f t="shared" si="2"/>
        <v>1</v>
      </c>
      <c r="I34" s="22">
        <f>IF(H34=0,0,[1]!genTable(A$3:A$5,B$3:B$5))</f>
        <v>4</v>
      </c>
      <c r="J34" s="20">
        <f t="shared" si="3"/>
        <v>21</v>
      </c>
    </row>
    <row r="35" spans="1:10" ht="12.75">
      <c r="A35" s="20">
        <f t="shared" si="4"/>
        <v>17</v>
      </c>
      <c r="B35" s="20">
        <f t="shared" si="5"/>
        <v>43</v>
      </c>
      <c r="C35" s="20">
        <f>COUNTIF($J$19:J34,A35)*$M$19</f>
        <v>0</v>
      </c>
      <c r="D35" s="21">
        <f>[1]!genTable(D$3:D$13,E$3:E$13)</f>
        <v>7</v>
      </c>
      <c r="E35" s="20">
        <f t="shared" si="0"/>
        <v>7</v>
      </c>
      <c r="F35" s="20">
        <f t="shared" si="1"/>
        <v>36</v>
      </c>
      <c r="G35" s="20">
        <f t="shared" si="6"/>
        <v>66</v>
      </c>
      <c r="H35" s="20">
        <f t="shared" si="2"/>
        <v>0</v>
      </c>
      <c r="I35" s="22">
        <f>IF(H35=0,0,[1]!genTable(A$3:A$5,B$3:B$5))</f>
        <v>0</v>
      </c>
      <c r="J35" s="20">
        <f t="shared" si="3"/>
        <v>0</v>
      </c>
    </row>
    <row r="36" spans="1:10" ht="12.75">
      <c r="A36" s="20">
        <f t="shared" si="4"/>
        <v>18</v>
      </c>
      <c r="B36" s="20">
        <f t="shared" si="5"/>
        <v>36</v>
      </c>
      <c r="C36" s="20">
        <f>COUNTIF($J$19:J35,A36)*$M$19</f>
        <v>0</v>
      </c>
      <c r="D36" s="21">
        <f>[1]!genTable(D$3:D$13,E$3:E$13)</f>
        <v>7</v>
      </c>
      <c r="E36" s="20">
        <f t="shared" si="0"/>
        <v>7</v>
      </c>
      <c r="F36" s="20">
        <f t="shared" si="1"/>
        <v>29</v>
      </c>
      <c r="G36" s="20">
        <f t="shared" si="6"/>
        <v>59</v>
      </c>
      <c r="H36" s="20">
        <f t="shared" si="2"/>
        <v>0</v>
      </c>
      <c r="I36" s="22">
        <f>IF(H36=0,0,[1]!genTable(A$3:A$5,B$3:B$5))</f>
        <v>0</v>
      </c>
      <c r="J36" s="20">
        <f t="shared" si="3"/>
        <v>0</v>
      </c>
    </row>
    <row r="37" spans="1:10" ht="12.75">
      <c r="A37" s="20">
        <f t="shared" si="4"/>
        <v>19</v>
      </c>
      <c r="B37" s="20">
        <f t="shared" si="5"/>
        <v>29</v>
      </c>
      <c r="C37" s="20">
        <f>COUNTIF($J$19:J36,A37)*$M$19</f>
        <v>0</v>
      </c>
      <c r="D37" s="21">
        <f>[1]!genTable(D$3:D$13,E$3:E$13)</f>
        <v>5</v>
      </c>
      <c r="E37" s="20">
        <f t="shared" si="0"/>
        <v>5</v>
      </c>
      <c r="F37" s="20">
        <f t="shared" si="1"/>
        <v>24</v>
      </c>
      <c r="G37" s="20">
        <f t="shared" si="6"/>
        <v>54</v>
      </c>
      <c r="H37" s="20">
        <f t="shared" si="2"/>
        <v>0</v>
      </c>
      <c r="I37" s="22">
        <f>IF(H37=0,0,[1]!genTable(A$3:A$5,B$3:B$5))</f>
        <v>0</v>
      </c>
      <c r="J37" s="20">
        <f t="shared" si="3"/>
        <v>0</v>
      </c>
    </row>
    <row r="38" spans="1:10" ht="12.75">
      <c r="A38" s="20">
        <f t="shared" si="4"/>
        <v>20</v>
      </c>
      <c r="B38" s="20">
        <f t="shared" si="5"/>
        <v>24</v>
      </c>
      <c r="C38" s="20">
        <f>COUNTIF($J$19:J37,A38)*$M$19</f>
        <v>0</v>
      </c>
      <c r="D38" s="21">
        <f>[1]!genTable(D$3:D$13,E$3:E$13)</f>
        <v>3</v>
      </c>
      <c r="E38" s="20">
        <f t="shared" si="0"/>
        <v>3</v>
      </c>
      <c r="F38" s="20">
        <f t="shared" si="1"/>
        <v>21</v>
      </c>
      <c r="G38" s="20">
        <f t="shared" si="6"/>
        <v>51</v>
      </c>
      <c r="H38" s="20">
        <f t="shared" si="2"/>
        <v>0</v>
      </c>
      <c r="I38" s="22">
        <f>IF(H38=0,0,[1]!genTable(A$3:A$5,B$3:B$5))</f>
        <v>0</v>
      </c>
      <c r="J38" s="20">
        <f t="shared" si="3"/>
        <v>0</v>
      </c>
    </row>
    <row r="39" spans="1:10" ht="12.75">
      <c r="A39" s="20">
        <f t="shared" si="4"/>
        <v>21</v>
      </c>
      <c r="B39" s="20">
        <f t="shared" si="5"/>
        <v>21</v>
      </c>
      <c r="C39" s="20">
        <f>COUNTIF($J$19:J38,A39)*$M$19</f>
        <v>30</v>
      </c>
      <c r="D39" s="21">
        <f>[1]!genTable(D$3:D$13,E$3:E$13)</f>
        <v>8</v>
      </c>
      <c r="E39" s="20">
        <f t="shared" si="0"/>
        <v>8</v>
      </c>
      <c r="F39" s="20">
        <f t="shared" si="1"/>
        <v>43</v>
      </c>
      <c r="G39" s="20">
        <f t="shared" si="6"/>
        <v>43</v>
      </c>
      <c r="H39" s="20">
        <f t="shared" si="2"/>
        <v>1</v>
      </c>
      <c r="I39" s="22">
        <f>IF(H39=0,0,[1]!genTable(A$3:A$5,B$3:B$5))</f>
        <v>4</v>
      </c>
      <c r="J39" s="20">
        <f t="shared" si="3"/>
        <v>26</v>
      </c>
    </row>
    <row r="40" spans="1:10" ht="12.75">
      <c r="A40" s="20">
        <f t="shared" si="4"/>
        <v>22</v>
      </c>
      <c r="B40" s="20">
        <f t="shared" si="5"/>
        <v>43</v>
      </c>
      <c r="C40" s="20">
        <f>COUNTIF($J$19:J39,A40)*$M$19</f>
        <v>0</v>
      </c>
      <c r="D40" s="21">
        <f>[1]!genTable(D$3:D$13,E$3:E$13)</f>
        <v>9</v>
      </c>
      <c r="E40" s="20">
        <f t="shared" si="0"/>
        <v>9</v>
      </c>
      <c r="F40" s="20">
        <f t="shared" si="1"/>
        <v>34</v>
      </c>
      <c r="G40" s="20">
        <f t="shared" si="6"/>
        <v>64</v>
      </c>
      <c r="H40" s="20">
        <f t="shared" si="2"/>
        <v>0</v>
      </c>
      <c r="I40" s="22">
        <f>IF(H40=0,0,[1]!genTable(A$3:A$5,B$3:B$5))</f>
        <v>0</v>
      </c>
      <c r="J40" s="20">
        <f t="shared" si="3"/>
        <v>0</v>
      </c>
    </row>
    <row r="41" spans="1:10" ht="12.75">
      <c r="A41" s="20">
        <f t="shared" si="4"/>
        <v>23</v>
      </c>
      <c r="B41" s="20">
        <f t="shared" si="5"/>
        <v>34</v>
      </c>
      <c r="C41" s="20">
        <f>COUNTIF($J$19:J40,A41)*$M$19</f>
        <v>0</v>
      </c>
      <c r="D41" s="21">
        <f>[1]!genTable(D$3:D$13,E$3:E$13)</f>
        <v>5</v>
      </c>
      <c r="E41" s="20">
        <f t="shared" si="0"/>
        <v>5</v>
      </c>
      <c r="F41" s="20">
        <f t="shared" si="1"/>
        <v>29</v>
      </c>
      <c r="G41" s="20">
        <f t="shared" si="6"/>
        <v>59</v>
      </c>
      <c r="H41" s="20">
        <f t="shared" si="2"/>
        <v>0</v>
      </c>
      <c r="I41" s="22">
        <f>IF(H41=0,0,[1]!genTable(A$3:A$5,B$3:B$5))</f>
        <v>0</v>
      </c>
      <c r="J41" s="20">
        <f t="shared" si="3"/>
        <v>0</v>
      </c>
    </row>
    <row r="42" spans="1:10" ht="12.75">
      <c r="A42" s="20">
        <f t="shared" si="4"/>
        <v>24</v>
      </c>
      <c r="B42" s="20">
        <f t="shared" si="5"/>
        <v>29</v>
      </c>
      <c r="C42" s="20">
        <f>COUNTIF($J$19:J41,A42)*$M$19</f>
        <v>0</v>
      </c>
      <c r="D42" s="21">
        <f>[1]!genTable(D$3:D$13,E$3:E$13)</f>
        <v>8</v>
      </c>
      <c r="E42" s="20">
        <f t="shared" si="0"/>
        <v>8</v>
      </c>
      <c r="F42" s="20">
        <f t="shared" si="1"/>
        <v>21</v>
      </c>
      <c r="G42" s="20">
        <f t="shared" si="6"/>
        <v>51</v>
      </c>
      <c r="H42" s="20">
        <f t="shared" si="2"/>
        <v>0</v>
      </c>
      <c r="I42" s="22">
        <f>IF(H42=0,0,[1]!genTable(A$3:A$5,B$3:B$5))</f>
        <v>0</v>
      </c>
      <c r="J42" s="20">
        <f t="shared" si="3"/>
        <v>0</v>
      </c>
    </row>
    <row r="43" spans="1:10" ht="12.75">
      <c r="A43" s="20">
        <f t="shared" si="4"/>
        <v>25</v>
      </c>
      <c r="B43" s="20">
        <f t="shared" si="5"/>
        <v>21</v>
      </c>
      <c r="C43" s="20">
        <f>COUNTIF($J$19:J42,A43)*$M$19</f>
        <v>0</v>
      </c>
      <c r="D43" s="21">
        <f>[1]!genTable(D$3:D$13,E$3:E$13)</f>
        <v>6</v>
      </c>
      <c r="E43" s="20">
        <f t="shared" si="0"/>
        <v>6</v>
      </c>
      <c r="F43" s="20">
        <f t="shared" si="1"/>
        <v>15</v>
      </c>
      <c r="G43" s="20">
        <f t="shared" si="6"/>
        <v>45</v>
      </c>
      <c r="H43" s="20">
        <f t="shared" si="2"/>
        <v>0</v>
      </c>
      <c r="I43" s="22">
        <f>IF(H43=0,0,[1]!genTable(A$3:A$5,B$3:B$5))</f>
        <v>0</v>
      </c>
      <c r="J43" s="20">
        <f t="shared" si="3"/>
        <v>0</v>
      </c>
    </row>
    <row r="44" spans="1:10" ht="12.75">
      <c r="A44" s="20">
        <f t="shared" si="4"/>
        <v>26</v>
      </c>
      <c r="B44" s="20">
        <f t="shared" si="5"/>
        <v>15</v>
      </c>
      <c r="C44" s="20">
        <f>COUNTIF($J$19:J43,A44)*$M$19</f>
        <v>30</v>
      </c>
      <c r="D44" s="21">
        <f>[1]!genTable(D$3:D$13,E$3:E$13)</f>
        <v>8</v>
      </c>
      <c r="E44" s="20">
        <f t="shared" si="0"/>
        <v>8</v>
      </c>
      <c r="F44" s="20">
        <f t="shared" si="1"/>
        <v>37</v>
      </c>
      <c r="G44" s="20">
        <f t="shared" si="6"/>
        <v>37</v>
      </c>
      <c r="H44" s="20">
        <f t="shared" si="2"/>
        <v>1</v>
      </c>
      <c r="I44" s="22">
        <f>IF(H44=0,0,[1]!genTable(A$3:A$5,B$3:B$5))</f>
        <v>4</v>
      </c>
      <c r="J44" s="20">
        <f t="shared" si="3"/>
        <v>31</v>
      </c>
    </row>
    <row r="45" spans="1:10" ht="12.75">
      <c r="A45" s="20">
        <f t="shared" si="4"/>
        <v>27</v>
      </c>
      <c r="B45" s="20">
        <f t="shared" si="5"/>
        <v>37</v>
      </c>
      <c r="C45" s="20">
        <f>COUNTIF($J$19:J44,A45)*$M$19</f>
        <v>0</v>
      </c>
      <c r="D45" s="21">
        <f>[1]!genTable(D$3:D$13,E$3:E$13)</f>
        <v>7</v>
      </c>
      <c r="E45" s="20">
        <f t="shared" si="0"/>
        <v>7</v>
      </c>
      <c r="F45" s="20">
        <f t="shared" si="1"/>
        <v>30</v>
      </c>
      <c r="G45" s="20">
        <f t="shared" si="6"/>
        <v>60</v>
      </c>
      <c r="H45" s="20">
        <f t="shared" si="2"/>
        <v>0</v>
      </c>
      <c r="I45" s="22">
        <f>IF(H45=0,0,[1]!genTable(A$3:A$5,B$3:B$5))</f>
        <v>0</v>
      </c>
      <c r="J45" s="20">
        <f t="shared" si="3"/>
        <v>0</v>
      </c>
    </row>
    <row r="46" spans="1:10" ht="12.75">
      <c r="A46" s="20">
        <f t="shared" si="4"/>
        <v>28</v>
      </c>
      <c r="B46" s="20">
        <f t="shared" si="5"/>
        <v>30</v>
      </c>
      <c r="C46" s="20">
        <f>COUNTIF($J$19:J45,A46)*$M$19</f>
        <v>0</v>
      </c>
      <c r="D46" s="21">
        <f>[1]!genTable(D$3:D$13,E$3:E$13)</f>
        <v>5</v>
      </c>
      <c r="E46" s="20">
        <f t="shared" si="0"/>
        <v>5</v>
      </c>
      <c r="F46" s="20">
        <f t="shared" si="1"/>
        <v>25</v>
      </c>
      <c r="G46" s="20">
        <f t="shared" si="6"/>
        <v>55</v>
      </c>
      <c r="H46" s="20">
        <f t="shared" si="2"/>
        <v>0</v>
      </c>
      <c r="I46" s="22">
        <f>IF(H46=0,0,[1]!genTable(A$3:A$5,B$3:B$5))</f>
        <v>0</v>
      </c>
      <c r="J46" s="20">
        <f t="shared" si="3"/>
        <v>0</v>
      </c>
    </row>
    <row r="47" spans="1:10" ht="12.75">
      <c r="A47" s="20">
        <f t="shared" si="4"/>
        <v>29</v>
      </c>
      <c r="B47" s="20">
        <f t="shared" si="5"/>
        <v>25</v>
      </c>
      <c r="C47" s="20">
        <f>COUNTIF($J$19:J46,A47)*$M$19</f>
        <v>0</v>
      </c>
      <c r="D47" s="21">
        <f>[1]!genTable(D$3:D$13,E$3:E$13)</f>
        <v>5</v>
      </c>
      <c r="E47" s="20">
        <f t="shared" si="0"/>
        <v>5</v>
      </c>
      <c r="F47" s="20">
        <f t="shared" si="1"/>
        <v>20</v>
      </c>
      <c r="G47" s="20">
        <f t="shared" si="6"/>
        <v>50</v>
      </c>
      <c r="H47" s="20">
        <f t="shared" si="2"/>
        <v>0</v>
      </c>
      <c r="I47" s="22">
        <f>IF(H47=0,0,[1]!genTable(A$3:A$5,B$3:B$5))</f>
        <v>0</v>
      </c>
      <c r="J47" s="20">
        <f t="shared" si="3"/>
        <v>0</v>
      </c>
    </row>
    <row r="48" spans="1:10" ht="13.5" thickBot="1">
      <c r="A48" s="30">
        <f t="shared" si="4"/>
        <v>30</v>
      </c>
      <c r="B48" s="31">
        <f t="shared" si="5"/>
        <v>20</v>
      </c>
      <c r="C48" s="31">
        <f>COUNTIF($J$19:J47,A48)*$M$19</f>
        <v>0</v>
      </c>
      <c r="D48" s="32">
        <f>[1]!genTable(D$3:D$13,E$3:E$13)</f>
        <v>7</v>
      </c>
      <c r="E48" s="31">
        <f t="shared" si="0"/>
        <v>7</v>
      </c>
      <c r="F48" s="31">
        <f t="shared" si="1"/>
        <v>13</v>
      </c>
      <c r="G48" s="31">
        <f t="shared" si="6"/>
        <v>43</v>
      </c>
      <c r="H48" s="31">
        <f t="shared" si="2"/>
        <v>1</v>
      </c>
      <c r="I48" s="32">
        <f>IF(H48=0,0,[1]!genTable(A$3:A$5,B$3:B$5))</f>
        <v>4</v>
      </c>
      <c r="J48" s="31">
        <f t="shared" si="3"/>
        <v>35</v>
      </c>
    </row>
  </sheetData>
  <sheetProtection/>
  <mergeCells count="3">
    <mergeCell ref="D1:E1"/>
    <mergeCell ref="L17:M17"/>
    <mergeCell ref="L21:M21"/>
  </mergeCells>
  <printOptions gridLines="1" headings="1" horizontalCentered="1" verticalCentered="1"/>
  <pageMargins left="0.15" right="0.15" top="1" bottom="1" header="0.5" footer="0.5"/>
  <pageSetup fitToHeight="1" fitToWidth="1" horizontalDpi="600" verticalDpi="600" orientation="landscape" scale="46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9.28125" style="0" bestFit="1" customWidth="1"/>
    <col min="2" max="2" width="13.28125" style="0" bestFit="1" customWidth="1"/>
    <col min="3" max="3" width="22.57421875" style="0" bestFit="1" customWidth="1"/>
    <col min="4" max="4" width="6.57421875" style="0" bestFit="1" customWidth="1"/>
    <col min="5" max="5" width="9.57421875" style="0" bestFit="1" customWidth="1"/>
    <col min="6" max="6" width="9.421875" style="0" bestFit="1" customWidth="1"/>
    <col min="7" max="25" width="10.28125" style="0" bestFit="1" customWidth="1"/>
    <col min="26" max="26" width="10.00390625" style="0" bestFit="1" customWidth="1"/>
  </cols>
  <sheetData>
    <row r="1" spans="1:2" ht="12.75">
      <c r="A1" s="55" t="s">
        <v>39</v>
      </c>
      <c r="B1" s="56"/>
    </row>
    <row r="3" spans="1:4" ht="12.75">
      <c r="A3" s="29" t="s">
        <v>40</v>
      </c>
      <c r="B3" s="33" t="s">
        <v>78</v>
      </c>
      <c r="C3" s="29" t="s">
        <v>47</v>
      </c>
      <c r="D3">
        <v>2.6</v>
      </c>
    </row>
    <row r="4" spans="1:4" ht="12.75">
      <c r="A4" s="29" t="s">
        <v>41</v>
      </c>
      <c r="B4" s="33" t="s">
        <v>79</v>
      </c>
      <c r="C4" s="29" t="s">
        <v>48</v>
      </c>
      <c r="D4" t="s">
        <v>49</v>
      </c>
    </row>
    <row r="5" spans="1:4" ht="12.75">
      <c r="A5" s="29" t="s">
        <v>42</v>
      </c>
      <c r="B5" s="34">
        <v>42509</v>
      </c>
      <c r="C5" s="29" t="s">
        <v>50</v>
      </c>
      <c r="D5">
        <v>1</v>
      </c>
    </row>
    <row r="6" spans="1:2" ht="12.75">
      <c r="A6" s="29" t="s">
        <v>43</v>
      </c>
      <c r="B6" s="35">
        <v>0.45211805555555556</v>
      </c>
    </row>
    <row r="7" spans="1:2" ht="12.75">
      <c r="A7" s="29" t="s">
        <v>44</v>
      </c>
      <c r="B7" s="36">
        <v>0.0002777777777777778</v>
      </c>
    </row>
    <row r="8" spans="1:2" ht="12.75">
      <c r="A8" s="29" t="s">
        <v>45</v>
      </c>
      <c r="B8" s="33">
        <v>16</v>
      </c>
    </row>
    <row r="9" spans="1:2" ht="12.75">
      <c r="A9" s="29" t="s">
        <v>46</v>
      </c>
      <c r="B9" s="33">
        <v>1000</v>
      </c>
    </row>
    <row r="11" ht="12.75">
      <c r="B11" s="37" t="s">
        <v>51</v>
      </c>
    </row>
    <row r="12" spans="1:3" ht="12.75">
      <c r="A12" s="37" t="s">
        <v>52</v>
      </c>
      <c r="B12" s="20" t="s">
        <v>28</v>
      </c>
      <c r="C12" s="20" t="s">
        <v>27</v>
      </c>
    </row>
    <row r="13" spans="1:3" ht="12.75">
      <c r="A13" s="20">
        <v>1</v>
      </c>
      <c r="B13">
        <v>20</v>
      </c>
      <c r="C13">
        <v>30</v>
      </c>
    </row>
    <row r="14" spans="1:3" ht="12.75">
      <c r="A14" s="20">
        <v>2</v>
      </c>
      <c r="B14">
        <v>20</v>
      </c>
      <c r="C14">
        <v>35</v>
      </c>
    </row>
    <row r="15" spans="1:3" ht="12.75">
      <c r="A15" s="20">
        <v>3</v>
      </c>
      <c r="B15">
        <v>20</v>
      </c>
      <c r="C15">
        <v>40</v>
      </c>
    </row>
    <row r="16" spans="1:3" ht="12.75">
      <c r="A16" s="20">
        <v>4</v>
      </c>
      <c r="B16">
        <v>20</v>
      </c>
      <c r="C16">
        <v>45</v>
      </c>
    </row>
    <row r="17" spans="1:3" ht="13.5" thickBot="1">
      <c r="A17" s="20">
        <v>5</v>
      </c>
      <c r="B17">
        <v>25</v>
      </c>
      <c r="C17">
        <v>30</v>
      </c>
    </row>
    <row r="18" spans="1:3" ht="13.5" thickBot="1">
      <c r="A18" s="49">
        <v>6</v>
      </c>
      <c r="B18" s="46">
        <v>25</v>
      </c>
      <c r="C18" s="50">
        <v>35</v>
      </c>
    </row>
    <row r="19" spans="1:3" ht="12.75">
      <c r="A19" s="20">
        <v>7</v>
      </c>
      <c r="B19">
        <v>25</v>
      </c>
      <c r="C19">
        <v>40</v>
      </c>
    </row>
    <row r="20" spans="1:3" ht="12.75">
      <c r="A20" s="20">
        <v>8</v>
      </c>
      <c r="B20">
        <v>25</v>
      </c>
      <c r="C20">
        <v>45</v>
      </c>
    </row>
    <row r="21" spans="1:3" ht="12.75">
      <c r="A21" s="20">
        <v>9</v>
      </c>
      <c r="B21">
        <v>30</v>
      </c>
      <c r="C21">
        <v>30</v>
      </c>
    </row>
    <row r="22" spans="1:3" ht="12.75">
      <c r="A22" s="20">
        <v>10</v>
      </c>
      <c r="B22">
        <v>30</v>
      </c>
      <c r="C22">
        <v>35</v>
      </c>
    </row>
    <row r="23" spans="1:3" ht="12.75">
      <c r="A23" s="20">
        <v>11</v>
      </c>
      <c r="B23">
        <v>30</v>
      </c>
      <c r="C23">
        <v>40</v>
      </c>
    </row>
    <row r="24" spans="1:3" ht="12.75">
      <c r="A24" s="20">
        <v>12</v>
      </c>
      <c r="B24">
        <v>30</v>
      </c>
      <c r="C24">
        <v>45</v>
      </c>
    </row>
    <row r="25" spans="1:3" ht="12.75">
      <c r="A25" s="20">
        <v>13</v>
      </c>
      <c r="B25">
        <v>35</v>
      </c>
      <c r="C25">
        <v>30</v>
      </c>
    </row>
    <row r="26" spans="1:3" ht="12.75">
      <c r="A26" s="20">
        <v>14</v>
      </c>
      <c r="B26">
        <v>35</v>
      </c>
      <c r="C26">
        <v>35</v>
      </c>
    </row>
    <row r="27" spans="1:3" ht="12.75">
      <c r="A27" s="20">
        <v>15</v>
      </c>
      <c r="B27">
        <v>35</v>
      </c>
      <c r="C27">
        <v>40</v>
      </c>
    </row>
    <row r="28" spans="1:7" ht="12.75">
      <c r="A28" s="20">
        <v>16</v>
      </c>
      <c r="B28">
        <v>35</v>
      </c>
      <c r="C28">
        <v>45</v>
      </c>
      <c r="G28" s="39"/>
    </row>
    <row r="30" spans="1:26" ht="25.5">
      <c r="A30" s="37" t="s">
        <v>53</v>
      </c>
      <c r="B30" s="37" t="s">
        <v>52</v>
      </c>
      <c r="C30" s="37" t="s">
        <v>54</v>
      </c>
      <c r="D30" s="37" t="s">
        <v>55</v>
      </c>
      <c r="E30" s="38" t="s">
        <v>56</v>
      </c>
      <c r="F30" s="37" t="s">
        <v>57</v>
      </c>
      <c r="G30" s="38" t="s">
        <v>58</v>
      </c>
      <c r="H30" s="38" t="s">
        <v>59</v>
      </c>
      <c r="I30" s="38" t="s">
        <v>60</v>
      </c>
      <c r="J30" s="38" t="s">
        <v>61</v>
      </c>
      <c r="K30" s="38" t="s">
        <v>62</v>
      </c>
      <c r="L30" s="38" t="s">
        <v>63</v>
      </c>
      <c r="M30" s="38" t="s">
        <v>64</v>
      </c>
      <c r="N30" s="38" t="s">
        <v>65</v>
      </c>
      <c r="O30" s="38" t="s">
        <v>66</v>
      </c>
      <c r="P30" s="38" t="s">
        <v>67</v>
      </c>
      <c r="Q30" s="38" t="s">
        <v>68</v>
      </c>
      <c r="R30" s="38" t="s">
        <v>69</v>
      </c>
      <c r="S30" s="38" t="s">
        <v>70</v>
      </c>
      <c r="T30" s="38" t="s">
        <v>71</v>
      </c>
      <c r="U30" s="38" t="s">
        <v>72</v>
      </c>
      <c r="V30" s="38" t="s">
        <v>73</v>
      </c>
      <c r="W30" s="38" t="s">
        <v>74</v>
      </c>
      <c r="X30" s="38" t="s">
        <v>75</v>
      </c>
      <c r="Y30" s="38" t="s">
        <v>76</v>
      </c>
      <c r="Z30" s="37" t="s">
        <v>77</v>
      </c>
    </row>
    <row r="31" spans="1:26" ht="12.75">
      <c r="A31" s="43" t="s">
        <v>31</v>
      </c>
      <c r="B31">
        <v>1</v>
      </c>
      <c r="C31">
        <v>1000</v>
      </c>
      <c r="D31" s="39">
        <v>16.03073333333332</v>
      </c>
      <c r="E31" s="39">
        <v>1.5815579903338315</v>
      </c>
      <c r="F31" s="39">
        <v>11.4</v>
      </c>
      <c r="G31" s="39">
        <v>13.533333333333333</v>
      </c>
      <c r="H31" s="39">
        <v>14.066666666666666</v>
      </c>
      <c r="I31" s="39">
        <v>14.4</v>
      </c>
      <c r="J31" s="39">
        <v>14.666666666666666</v>
      </c>
      <c r="K31" s="39">
        <v>14.9</v>
      </c>
      <c r="L31" s="39">
        <v>15.099999999999998</v>
      </c>
      <c r="M31" s="39">
        <v>15.366666666666667</v>
      </c>
      <c r="N31" s="39">
        <v>15.553333333333335</v>
      </c>
      <c r="O31" s="39">
        <v>15.718333333333334</v>
      </c>
      <c r="P31" s="39">
        <v>15.933333333333334</v>
      </c>
      <c r="Q31" s="39">
        <v>16.148333333333333</v>
      </c>
      <c r="R31" s="39">
        <v>16.366666666666667</v>
      </c>
      <c r="S31" s="39">
        <v>16.566666666666666</v>
      </c>
      <c r="T31" s="39">
        <v>16.810000000000002</v>
      </c>
      <c r="U31" s="39">
        <v>17.133333333333333</v>
      </c>
      <c r="V31" s="39">
        <v>17.366666666666667</v>
      </c>
      <c r="W31" s="39">
        <v>17.738333333333337</v>
      </c>
      <c r="X31" s="39">
        <v>18.233333333333334</v>
      </c>
      <c r="Y31" s="39">
        <v>18.8</v>
      </c>
      <c r="Z31" s="39">
        <v>20.7</v>
      </c>
    </row>
    <row r="32" spans="1:26" ht="12.75">
      <c r="A32" s="43" t="s">
        <v>31</v>
      </c>
      <c r="B32">
        <v>2</v>
      </c>
      <c r="C32">
        <v>1000</v>
      </c>
      <c r="D32" s="39">
        <v>19.074199999999983</v>
      </c>
      <c r="E32" s="39">
        <v>1.8956467829253412</v>
      </c>
      <c r="F32" s="39">
        <v>13.866666666666667</v>
      </c>
      <c r="G32" s="39">
        <v>15.966666666666667</v>
      </c>
      <c r="H32" s="39">
        <v>16.633333333333333</v>
      </c>
      <c r="I32" s="39">
        <v>17.133333333333333</v>
      </c>
      <c r="J32" s="39">
        <v>17.5</v>
      </c>
      <c r="K32" s="39">
        <v>17.733333333333334</v>
      </c>
      <c r="L32" s="39">
        <v>18.066666666666666</v>
      </c>
      <c r="M32" s="39">
        <v>18.333333333333332</v>
      </c>
      <c r="N32" s="39">
        <v>18.6</v>
      </c>
      <c r="O32" s="39">
        <v>18.833333333333332</v>
      </c>
      <c r="P32" s="39">
        <v>19.1</v>
      </c>
      <c r="Q32" s="39">
        <v>19.3</v>
      </c>
      <c r="R32" s="39">
        <v>19.566666666666666</v>
      </c>
      <c r="S32" s="39">
        <v>19.766666666666666</v>
      </c>
      <c r="T32" s="39">
        <v>20.043333333333337</v>
      </c>
      <c r="U32" s="39">
        <v>20.333333333333332</v>
      </c>
      <c r="V32" s="39">
        <v>20.633333333333333</v>
      </c>
      <c r="W32" s="39">
        <v>21.005000000000003</v>
      </c>
      <c r="X32" s="39">
        <v>21.53666666666667</v>
      </c>
      <c r="Y32" s="39">
        <v>22.133333333333333</v>
      </c>
      <c r="Z32" s="39">
        <v>26.066666666666666</v>
      </c>
    </row>
    <row r="33" spans="1:26" ht="12.75">
      <c r="A33" s="43" t="s">
        <v>31</v>
      </c>
      <c r="B33">
        <v>3</v>
      </c>
      <c r="C33">
        <v>1000</v>
      </c>
      <c r="D33" s="39">
        <v>22.736666666666686</v>
      </c>
      <c r="E33" s="39">
        <v>2.109735603730939</v>
      </c>
      <c r="F33" s="39">
        <v>16.5</v>
      </c>
      <c r="G33" s="39">
        <v>19.333333333333332</v>
      </c>
      <c r="H33" s="39">
        <v>20.066666666666666</v>
      </c>
      <c r="I33" s="39">
        <v>20.533333333333335</v>
      </c>
      <c r="J33" s="39">
        <v>21</v>
      </c>
      <c r="K33" s="39">
        <v>21.3</v>
      </c>
      <c r="L33" s="39">
        <v>21.666666666666668</v>
      </c>
      <c r="M33" s="39">
        <v>21.933333333333334</v>
      </c>
      <c r="N33" s="39">
        <v>22.133333333333333</v>
      </c>
      <c r="O33" s="39">
        <v>22.4</v>
      </c>
      <c r="P33" s="39">
        <v>22.7</v>
      </c>
      <c r="Q33" s="39">
        <v>23</v>
      </c>
      <c r="R33" s="39">
        <v>23.233333333333334</v>
      </c>
      <c r="S33" s="39">
        <v>23.5</v>
      </c>
      <c r="T33" s="39">
        <v>23.8</v>
      </c>
      <c r="U33" s="39">
        <v>24.108333333333334</v>
      </c>
      <c r="V33" s="39">
        <v>24.5</v>
      </c>
      <c r="W33" s="39">
        <v>24.905</v>
      </c>
      <c r="X33" s="39">
        <v>25.47</v>
      </c>
      <c r="Y33" s="39">
        <v>26.233333333333334</v>
      </c>
      <c r="Z33" s="39">
        <v>30.566666666666666</v>
      </c>
    </row>
    <row r="34" spans="1:26" ht="12.75">
      <c r="A34" s="43" t="s">
        <v>31</v>
      </c>
      <c r="B34">
        <v>4</v>
      </c>
      <c r="C34">
        <v>1000</v>
      </c>
      <c r="D34" s="39">
        <v>26.896966666666636</v>
      </c>
      <c r="E34" s="39">
        <v>2.0799905030356842</v>
      </c>
      <c r="F34" s="39">
        <v>18.266666666666666</v>
      </c>
      <c r="G34" s="39">
        <v>23.46333333333333</v>
      </c>
      <c r="H34" s="39">
        <v>24.2</v>
      </c>
      <c r="I34" s="39">
        <v>24.795</v>
      </c>
      <c r="J34" s="39">
        <v>25.199999999999996</v>
      </c>
      <c r="K34" s="39">
        <v>25.466666666666665</v>
      </c>
      <c r="L34" s="39">
        <v>25.766666666666666</v>
      </c>
      <c r="M34" s="39">
        <v>26.06666666666667</v>
      </c>
      <c r="N34" s="39">
        <v>26.333333333333332</v>
      </c>
      <c r="O34" s="39">
        <v>26.633333333333333</v>
      </c>
      <c r="P34" s="39">
        <v>26.933333333333334</v>
      </c>
      <c r="Q34" s="39">
        <v>27.2</v>
      </c>
      <c r="R34" s="39">
        <v>27.5</v>
      </c>
      <c r="S34" s="39">
        <v>27.766666666666666</v>
      </c>
      <c r="T34" s="39">
        <v>28.06666666666667</v>
      </c>
      <c r="U34" s="39">
        <v>28.308333333333334</v>
      </c>
      <c r="V34" s="39">
        <v>28.633333333333333</v>
      </c>
      <c r="W34" s="39">
        <v>29.066666666666666</v>
      </c>
      <c r="X34" s="39">
        <v>29.666666666666668</v>
      </c>
      <c r="Y34" s="39">
        <v>30.3</v>
      </c>
      <c r="Z34" s="39">
        <v>32.766666666666666</v>
      </c>
    </row>
    <row r="35" spans="1:26" ht="13.5" thickBot="1">
      <c r="A35" s="43" t="s">
        <v>31</v>
      </c>
      <c r="B35">
        <v>5</v>
      </c>
      <c r="C35">
        <v>1000</v>
      </c>
      <c r="D35" s="39">
        <v>17.955366666666638</v>
      </c>
      <c r="E35" s="39">
        <v>1.7286351200495242</v>
      </c>
      <c r="F35" s="39">
        <v>13.566666666666666</v>
      </c>
      <c r="G35" s="39">
        <v>15.265000000000002</v>
      </c>
      <c r="H35" s="39">
        <v>15.863333333333333</v>
      </c>
      <c r="I35" s="39">
        <v>16.228333333333335</v>
      </c>
      <c r="J35" s="39">
        <v>16.5</v>
      </c>
      <c r="K35" s="39">
        <v>16.8</v>
      </c>
      <c r="L35" s="39">
        <v>16.966666666666665</v>
      </c>
      <c r="M35" s="39">
        <v>17.233333333333334</v>
      </c>
      <c r="N35" s="39">
        <v>17.433333333333334</v>
      </c>
      <c r="O35" s="39">
        <v>17.633333333333333</v>
      </c>
      <c r="P35" s="39">
        <v>17.78333333333333</v>
      </c>
      <c r="Q35" s="39">
        <v>18</v>
      </c>
      <c r="R35" s="39">
        <v>18.21333333333334</v>
      </c>
      <c r="S35" s="39">
        <v>18.6</v>
      </c>
      <c r="T35" s="39">
        <v>18.8</v>
      </c>
      <c r="U35" s="39">
        <v>19.1</v>
      </c>
      <c r="V35" s="39">
        <v>19.373333333333335</v>
      </c>
      <c r="W35" s="39">
        <v>19.733333333333334</v>
      </c>
      <c r="X35" s="39">
        <v>20.27</v>
      </c>
      <c r="Y35" s="39">
        <v>20.966666666666665</v>
      </c>
      <c r="Z35" s="39">
        <v>24.4</v>
      </c>
    </row>
    <row r="36" spans="1:26" ht="13.5" thickBot="1">
      <c r="A36" s="45" t="s">
        <v>31</v>
      </c>
      <c r="B36" s="46">
        <v>6</v>
      </c>
      <c r="C36" s="46">
        <v>1000</v>
      </c>
      <c r="D36" s="47">
        <v>20.887533333333337</v>
      </c>
      <c r="E36" s="48">
        <v>2.0064987630630533</v>
      </c>
      <c r="F36" s="39">
        <v>13.9</v>
      </c>
      <c r="G36" s="39">
        <v>17.666666666666668</v>
      </c>
      <c r="H36" s="39">
        <v>18.366666666666667</v>
      </c>
      <c r="I36" s="39">
        <v>18.828333333333333</v>
      </c>
      <c r="J36" s="39">
        <v>19.2</v>
      </c>
      <c r="K36" s="39">
        <v>19.533333333333335</v>
      </c>
      <c r="L36" s="39">
        <v>19.8</v>
      </c>
      <c r="M36" s="39">
        <v>20.1</v>
      </c>
      <c r="N36" s="39">
        <v>20.4</v>
      </c>
      <c r="O36" s="39">
        <v>20.666666666666668</v>
      </c>
      <c r="P36" s="39">
        <v>20.866666666666667</v>
      </c>
      <c r="Q36" s="39">
        <v>21.115000000000002</v>
      </c>
      <c r="R36" s="39">
        <v>21.366666666666667</v>
      </c>
      <c r="S36" s="39">
        <v>21.6</v>
      </c>
      <c r="T36" s="39">
        <v>21.833333333333332</v>
      </c>
      <c r="U36" s="39">
        <v>22.133333333333333</v>
      </c>
      <c r="V36" s="39">
        <v>22.466666666666665</v>
      </c>
      <c r="W36" s="39">
        <v>22.83833333333334</v>
      </c>
      <c r="X36" s="39">
        <v>23.433333333333334</v>
      </c>
      <c r="Y36" s="39">
        <v>24.368333333333336</v>
      </c>
      <c r="Z36" s="39">
        <v>28.166666666666668</v>
      </c>
    </row>
    <row r="37" spans="1:26" ht="12.75">
      <c r="A37" s="43" t="s">
        <v>31</v>
      </c>
      <c r="B37">
        <v>7</v>
      </c>
      <c r="C37">
        <v>1000</v>
      </c>
      <c r="D37" s="39">
        <v>24.767866666666674</v>
      </c>
      <c r="E37" s="39">
        <v>2.2114595989983545</v>
      </c>
      <c r="F37" s="39">
        <v>17.433333333333334</v>
      </c>
      <c r="G37" s="39">
        <v>21.066666666666666</v>
      </c>
      <c r="H37" s="39">
        <v>21.93</v>
      </c>
      <c r="I37" s="39">
        <v>22.495</v>
      </c>
      <c r="J37" s="39">
        <v>22.866666666666667</v>
      </c>
      <c r="K37" s="39">
        <v>23.233333333333334</v>
      </c>
      <c r="L37" s="39">
        <v>23.533333333333335</v>
      </c>
      <c r="M37" s="39">
        <v>23.9</v>
      </c>
      <c r="N37" s="39">
        <v>24.166666666666668</v>
      </c>
      <c r="O37" s="39">
        <v>24.466666666666665</v>
      </c>
      <c r="P37" s="39">
        <v>24.766666666666666</v>
      </c>
      <c r="Q37" s="39">
        <v>25.066666666666666</v>
      </c>
      <c r="R37" s="39">
        <v>25.380000000000003</v>
      </c>
      <c r="S37" s="39">
        <v>25.666666666666668</v>
      </c>
      <c r="T37" s="39">
        <v>25.966666666666665</v>
      </c>
      <c r="U37" s="39">
        <v>26.3</v>
      </c>
      <c r="V37" s="39">
        <v>26.573333333333338</v>
      </c>
      <c r="W37" s="39">
        <v>27.1</v>
      </c>
      <c r="X37" s="39">
        <v>27.533333333333335</v>
      </c>
      <c r="Y37" s="39">
        <v>28.235000000000007</v>
      </c>
      <c r="Z37" s="39">
        <v>31.666666666666668</v>
      </c>
    </row>
    <row r="38" spans="1:26" ht="12.75">
      <c r="A38" s="43" t="s">
        <v>31</v>
      </c>
      <c r="B38">
        <v>8</v>
      </c>
      <c r="C38">
        <v>1000</v>
      </c>
      <c r="D38" s="39">
        <v>28.988400000000013</v>
      </c>
      <c r="E38" s="39">
        <v>2.3255155022574807</v>
      </c>
      <c r="F38" s="39">
        <v>20.666666666666668</v>
      </c>
      <c r="G38" s="39">
        <v>25.166666666666668</v>
      </c>
      <c r="H38" s="39">
        <v>26.03</v>
      </c>
      <c r="I38" s="39">
        <v>26.633333333333333</v>
      </c>
      <c r="J38" s="39">
        <v>27.133333333333333</v>
      </c>
      <c r="K38" s="39">
        <v>27.4</v>
      </c>
      <c r="L38" s="39">
        <v>27.733333333333334</v>
      </c>
      <c r="M38" s="39">
        <v>28.06666666666667</v>
      </c>
      <c r="N38" s="39">
        <v>28.366666666666667</v>
      </c>
      <c r="O38" s="39">
        <v>28.651666666666667</v>
      </c>
      <c r="P38" s="39">
        <v>28.95</v>
      </c>
      <c r="Q38" s="39">
        <v>29.266666666666666</v>
      </c>
      <c r="R38" s="39">
        <v>29.566666666666663</v>
      </c>
      <c r="S38" s="39">
        <v>29.866666666666667</v>
      </c>
      <c r="T38" s="39">
        <v>30.2</v>
      </c>
      <c r="U38" s="39">
        <v>30.566666666666666</v>
      </c>
      <c r="V38" s="39">
        <v>31.040000000000003</v>
      </c>
      <c r="W38" s="39">
        <v>31.466666666666665</v>
      </c>
      <c r="X38" s="39">
        <v>31.933333333333334</v>
      </c>
      <c r="Y38" s="39">
        <v>32.63666666666667</v>
      </c>
      <c r="Z38" s="39">
        <v>35.833333333333336</v>
      </c>
    </row>
    <row r="39" spans="1:26" ht="12.75">
      <c r="A39" s="43" t="s">
        <v>31</v>
      </c>
      <c r="B39">
        <v>9</v>
      </c>
      <c r="C39">
        <v>1000</v>
      </c>
      <c r="D39" s="39">
        <v>18.617666666666683</v>
      </c>
      <c r="E39" s="39">
        <v>2.088906752420793</v>
      </c>
      <c r="F39" s="39">
        <v>13.933333333333334</v>
      </c>
      <c r="G39" s="39">
        <v>15.333333333333334</v>
      </c>
      <c r="H39" s="39">
        <v>16</v>
      </c>
      <c r="I39" s="39">
        <v>16.495</v>
      </c>
      <c r="J39" s="39">
        <v>16.866666666666667</v>
      </c>
      <c r="K39" s="39">
        <v>17.133333333333333</v>
      </c>
      <c r="L39" s="39">
        <v>17.433333333333334</v>
      </c>
      <c r="M39" s="39">
        <v>17.7</v>
      </c>
      <c r="N39" s="39">
        <v>17.933333333333334</v>
      </c>
      <c r="O39" s="39">
        <v>18.166666666666668</v>
      </c>
      <c r="P39" s="39">
        <v>18.45</v>
      </c>
      <c r="Q39" s="39">
        <v>18.715000000000003</v>
      </c>
      <c r="R39" s="39">
        <v>19.033333333333335</v>
      </c>
      <c r="S39" s="39">
        <v>19.333333333333332</v>
      </c>
      <c r="T39" s="39">
        <v>19.666666666666668</v>
      </c>
      <c r="U39" s="39">
        <v>20.066666666666666</v>
      </c>
      <c r="V39" s="39">
        <v>20.433333333333334</v>
      </c>
      <c r="W39" s="39">
        <v>20.87166666666667</v>
      </c>
      <c r="X39" s="39">
        <v>21.366666666666667</v>
      </c>
      <c r="Y39" s="39">
        <v>22.235000000000007</v>
      </c>
      <c r="Z39" s="39">
        <v>25.633333333333333</v>
      </c>
    </row>
    <row r="40" spans="1:26" ht="12.75">
      <c r="A40" s="43" t="s">
        <v>31</v>
      </c>
      <c r="B40">
        <v>10</v>
      </c>
      <c r="C40">
        <v>1000</v>
      </c>
      <c r="D40" s="39">
        <v>22.899533333333302</v>
      </c>
      <c r="E40" s="39">
        <v>2.0687149600734287</v>
      </c>
      <c r="F40" s="39">
        <v>17.3</v>
      </c>
      <c r="G40" s="39">
        <v>19.665000000000003</v>
      </c>
      <c r="H40" s="39">
        <v>20.333333333333332</v>
      </c>
      <c r="I40" s="39">
        <v>20.833333333333332</v>
      </c>
      <c r="J40" s="39">
        <v>21.133333333333333</v>
      </c>
      <c r="K40" s="39">
        <v>21.433333333333334</v>
      </c>
      <c r="L40" s="39">
        <v>21.733333333333334</v>
      </c>
      <c r="M40" s="39">
        <v>22</v>
      </c>
      <c r="N40" s="39">
        <v>22.233333333333334</v>
      </c>
      <c r="O40" s="39">
        <v>22.566666666666666</v>
      </c>
      <c r="P40" s="39">
        <v>22.8</v>
      </c>
      <c r="Q40" s="39">
        <v>23.08166666666667</v>
      </c>
      <c r="R40" s="39">
        <v>23.4</v>
      </c>
      <c r="S40" s="39">
        <v>23.7</v>
      </c>
      <c r="T40" s="39">
        <v>24.033333333333335</v>
      </c>
      <c r="U40" s="39">
        <v>24.366666666666667</v>
      </c>
      <c r="V40" s="39">
        <v>24.733333333333334</v>
      </c>
      <c r="W40" s="39">
        <v>25.133333333333333</v>
      </c>
      <c r="X40" s="39">
        <v>25.533333333333335</v>
      </c>
      <c r="Y40" s="39">
        <v>26.30166666666667</v>
      </c>
      <c r="Z40" s="39">
        <v>30.8</v>
      </c>
    </row>
    <row r="41" spans="1:26" ht="12.75">
      <c r="A41" s="43" t="s">
        <v>31</v>
      </c>
      <c r="B41">
        <v>11</v>
      </c>
      <c r="C41">
        <v>1000</v>
      </c>
      <c r="D41" s="39">
        <v>26.78573333333335</v>
      </c>
      <c r="E41" s="39">
        <v>2.3428920981092904</v>
      </c>
      <c r="F41" s="39">
        <v>19.766666666666666</v>
      </c>
      <c r="G41" s="39">
        <v>22.9</v>
      </c>
      <c r="H41" s="39">
        <v>23.766666666666666</v>
      </c>
      <c r="I41" s="39">
        <v>24.433333333333334</v>
      </c>
      <c r="J41" s="39">
        <v>24.833333333333332</v>
      </c>
      <c r="K41" s="39">
        <v>25.225</v>
      </c>
      <c r="L41" s="39">
        <v>25.566666666666666</v>
      </c>
      <c r="M41" s="39">
        <v>25.83333333333333</v>
      </c>
      <c r="N41" s="39">
        <v>26.166666666666668</v>
      </c>
      <c r="O41" s="39">
        <v>26.518333333333334</v>
      </c>
      <c r="P41" s="39">
        <v>26.8</v>
      </c>
      <c r="Q41" s="39">
        <v>27.1</v>
      </c>
      <c r="R41" s="39">
        <v>27.4</v>
      </c>
      <c r="S41" s="39">
        <v>27.678333333333335</v>
      </c>
      <c r="T41" s="39">
        <v>28</v>
      </c>
      <c r="U41" s="39">
        <v>28.266666666666666</v>
      </c>
      <c r="V41" s="39">
        <v>28.60666666666667</v>
      </c>
      <c r="W41" s="39">
        <v>29.1</v>
      </c>
      <c r="X41" s="39">
        <v>29.8</v>
      </c>
      <c r="Y41" s="39">
        <v>30.566666666666666</v>
      </c>
      <c r="Z41" s="39">
        <v>35.2</v>
      </c>
    </row>
    <row r="42" spans="1:26" ht="12.75">
      <c r="A42" s="43" t="s">
        <v>31</v>
      </c>
      <c r="B42">
        <v>12</v>
      </c>
      <c r="C42">
        <v>1000</v>
      </c>
      <c r="D42" s="39">
        <v>31.162766666666652</v>
      </c>
      <c r="E42" s="39">
        <v>2.36775114400243</v>
      </c>
      <c r="F42" s="39">
        <v>23.1</v>
      </c>
      <c r="G42" s="39">
        <v>27.53166666666667</v>
      </c>
      <c r="H42" s="39">
        <v>28.133333333333333</v>
      </c>
      <c r="I42" s="39">
        <v>28.7</v>
      </c>
      <c r="J42" s="39">
        <v>29.066666666666666</v>
      </c>
      <c r="K42" s="39">
        <v>29.466666666666665</v>
      </c>
      <c r="L42" s="39">
        <v>29.833333333333332</v>
      </c>
      <c r="M42" s="39">
        <v>30.233333333333334</v>
      </c>
      <c r="N42" s="39">
        <v>30.553333333333335</v>
      </c>
      <c r="O42" s="39">
        <v>30.9</v>
      </c>
      <c r="P42" s="39">
        <v>31.233333333333334</v>
      </c>
      <c r="Q42" s="39">
        <v>31.46666666666666</v>
      </c>
      <c r="R42" s="39">
        <v>31.733333333333334</v>
      </c>
      <c r="S42" s="39">
        <v>32.03333333333333</v>
      </c>
      <c r="T42" s="39">
        <v>32.36666666666667</v>
      </c>
      <c r="U42" s="39">
        <v>32.8</v>
      </c>
      <c r="V42" s="39">
        <v>33.10666666666667</v>
      </c>
      <c r="W42" s="39">
        <v>33.56666666666667</v>
      </c>
      <c r="X42" s="39">
        <v>34.166666666666664</v>
      </c>
      <c r="Y42" s="39">
        <v>35.235</v>
      </c>
      <c r="Z42" s="39">
        <v>38.13333333333333</v>
      </c>
    </row>
    <row r="43" spans="1:26" ht="12.75">
      <c r="A43" s="43" t="s">
        <v>31</v>
      </c>
      <c r="B43">
        <v>13</v>
      </c>
      <c r="C43">
        <v>1000</v>
      </c>
      <c r="D43" s="39">
        <v>21.25670000000004</v>
      </c>
      <c r="E43" s="39">
        <v>1.9599469527541784</v>
      </c>
      <c r="F43" s="39">
        <v>16.1</v>
      </c>
      <c r="G43" s="39">
        <v>18.2</v>
      </c>
      <c r="H43" s="39">
        <v>18.766666666666666</v>
      </c>
      <c r="I43" s="39">
        <v>19.26166666666667</v>
      </c>
      <c r="J43" s="39">
        <v>19.6</v>
      </c>
      <c r="K43" s="39">
        <v>19.933333333333334</v>
      </c>
      <c r="L43" s="39">
        <v>20.2</v>
      </c>
      <c r="M43" s="39">
        <v>20.4</v>
      </c>
      <c r="N43" s="39">
        <v>20.666666666666668</v>
      </c>
      <c r="O43" s="39">
        <v>20.933333333333334</v>
      </c>
      <c r="P43" s="39">
        <v>21.133333333333333</v>
      </c>
      <c r="Q43" s="39">
        <v>21.433333333333334</v>
      </c>
      <c r="R43" s="39">
        <v>21.666666666666668</v>
      </c>
      <c r="S43" s="39">
        <v>21.9</v>
      </c>
      <c r="T43" s="39">
        <v>22.233333333333334</v>
      </c>
      <c r="U43" s="39">
        <v>22.6</v>
      </c>
      <c r="V43" s="39">
        <v>22.9</v>
      </c>
      <c r="W43" s="39">
        <v>23.266666666666666</v>
      </c>
      <c r="X43" s="39">
        <v>23.733333333333334</v>
      </c>
      <c r="Y43" s="39">
        <v>24.570000000000004</v>
      </c>
      <c r="Z43" s="39">
        <v>28.966666666666665</v>
      </c>
    </row>
    <row r="44" spans="1:26" ht="12.75">
      <c r="A44" s="43" t="s">
        <v>31</v>
      </c>
      <c r="B44">
        <v>14</v>
      </c>
      <c r="C44">
        <v>1000</v>
      </c>
      <c r="D44" s="39">
        <v>24.437866666666697</v>
      </c>
      <c r="E44" s="39">
        <v>2.5215083025192575</v>
      </c>
      <c r="F44" s="39">
        <v>16.733333333333334</v>
      </c>
      <c r="G44" s="39">
        <v>20.233333333333334</v>
      </c>
      <c r="H44" s="39">
        <v>21.1</v>
      </c>
      <c r="I44" s="39">
        <v>21.8</v>
      </c>
      <c r="J44" s="39">
        <v>22.266666666666666</v>
      </c>
      <c r="K44" s="39">
        <v>22.7</v>
      </c>
      <c r="L44" s="39">
        <v>23.166666666666668</v>
      </c>
      <c r="M44" s="39">
        <v>23.566666666666666</v>
      </c>
      <c r="N44" s="39">
        <v>23.866666666666667</v>
      </c>
      <c r="O44" s="39">
        <v>24.2</v>
      </c>
      <c r="P44" s="39">
        <v>24.466666666666665</v>
      </c>
      <c r="Q44" s="39">
        <v>24.8</v>
      </c>
      <c r="R44" s="39">
        <v>25.133333333333333</v>
      </c>
      <c r="S44" s="39">
        <v>25.41166666666667</v>
      </c>
      <c r="T44" s="39">
        <v>25.810000000000002</v>
      </c>
      <c r="U44" s="39">
        <v>26.14166666666667</v>
      </c>
      <c r="V44" s="39">
        <v>26.533333333333335</v>
      </c>
      <c r="W44" s="39">
        <v>26.966666666666665</v>
      </c>
      <c r="X44" s="39">
        <v>27.533333333333335</v>
      </c>
      <c r="Y44" s="39">
        <v>28.638333333333343</v>
      </c>
      <c r="Z44" s="39">
        <v>31.933333333333334</v>
      </c>
    </row>
    <row r="45" spans="1:26" ht="12.75">
      <c r="A45" s="43" t="s">
        <v>31</v>
      </c>
      <c r="B45">
        <v>15</v>
      </c>
      <c r="C45">
        <v>1000</v>
      </c>
      <c r="D45" s="39">
        <v>28.715999999999983</v>
      </c>
      <c r="E45" s="39">
        <v>2.5144988531043007</v>
      </c>
      <c r="F45" s="39">
        <v>20.1</v>
      </c>
      <c r="G45" s="39">
        <v>24.566666666666666</v>
      </c>
      <c r="H45" s="39">
        <v>25.73</v>
      </c>
      <c r="I45" s="39">
        <v>26.166666666666668</v>
      </c>
      <c r="J45" s="39">
        <v>26.566666666666666</v>
      </c>
      <c r="K45" s="39">
        <v>27.033333333333335</v>
      </c>
      <c r="L45" s="39">
        <v>27.333333333333332</v>
      </c>
      <c r="M45" s="39">
        <v>27.688333333333333</v>
      </c>
      <c r="N45" s="39">
        <v>28.06666666666667</v>
      </c>
      <c r="O45" s="39">
        <v>28.333333333333332</v>
      </c>
      <c r="P45" s="39">
        <v>28.633333333333333</v>
      </c>
      <c r="Q45" s="39">
        <v>28.948333333333334</v>
      </c>
      <c r="R45" s="39">
        <v>29.266666666666666</v>
      </c>
      <c r="S45" s="39">
        <v>29.6</v>
      </c>
      <c r="T45" s="39">
        <v>29.96666666666666</v>
      </c>
      <c r="U45" s="39">
        <v>30.4</v>
      </c>
      <c r="V45" s="39">
        <v>30.80666666666667</v>
      </c>
      <c r="W45" s="39">
        <v>31.27166666666667</v>
      </c>
      <c r="X45" s="39">
        <v>31.933333333333334</v>
      </c>
      <c r="Y45" s="39">
        <v>33.00166666666667</v>
      </c>
      <c r="Z45" s="39">
        <v>37.06666666666667</v>
      </c>
    </row>
    <row r="46" spans="1:26" ht="12.75">
      <c r="A46" s="43" t="s">
        <v>31</v>
      </c>
      <c r="B46">
        <v>16</v>
      </c>
      <c r="C46">
        <v>1000</v>
      </c>
      <c r="D46" s="39">
        <v>33.13693333333339</v>
      </c>
      <c r="E46" s="39">
        <v>2.4489421575485815</v>
      </c>
      <c r="F46" s="39">
        <v>25.866666666666667</v>
      </c>
      <c r="G46" s="39">
        <v>29.298333333333332</v>
      </c>
      <c r="H46" s="39">
        <v>29.996666666666666</v>
      </c>
      <c r="I46" s="39">
        <v>30.7</v>
      </c>
      <c r="J46" s="39">
        <v>31.1</v>
      </c>
      <c r="K46" s="39">
        <v>31.533333333333335</v>
      </c>
      <c r="L46" s="39">
        <v>31.833333333333332</v>
      </c>
      <c r="M46" s="39">
        <v>32.13333333333333</v>
      </c>
      <c r="N46" s="39">
        <v>32.42</v>
      </c>
      <c r="O46" s="39">
        <v>32.718333333333334</v>
      </c>
      <c r="P46" s="39">
        <v>32.96666666666667</v>
      </c>
      <c r="Q46" s="39">
        <v>33.266666666666666</v>
      </c>
      <c r="R46" s="39">
        <v>33.6</v>
      </c>
      <c r="S46" s="39">
        <v>33.93333333333333</v>
      </c>
      <c r="T46" s="39">
        <v>34.333333333333336</v>
      </c>
      <c r="U46" s="39">
        <v>34.775</v>
      </c>
      <c r="V46" s="39">
        <v>35.233333333333334</v>
      </c>
      <c r="W46" s="39">
        <v>35.77166666666667</v>
      </c>
      <c r="X46" s="39">
        <v>36.333333333333336</v>
      </c>
      <c r="Y46" s="39">
        <v>37.36833333333333</v>
      </c>
      <c r="Z46" s="39">
        <v>40.6</v>
      </c>
    </row>
    <row r="47" spans="1:26" ht="12.75">
      <c r="A47" s="43" t="s">
        <v>37</v>
      </c>
      <c r="B47">
        <v>1</v>
      </c>
      <c r="C47">
        <v>1000</v>
      </c>
      <c r="D47" s="39">
        <v>55.18876666666668</v>
      </c>
      <c r="E47" s="39">
        <v>4.0510564305820225</v>
      </c>
      <c r="F47" s="39">
        <v>40.449999999999996</v>
      </c>
      <c r="G47" s="39">
        <v>48.54750000000001</v>
      </c>
      <c r="H47" s="39">
        <v>50.03000000000001</v>
      </c>
      <c r="I47" s="39">
        <v>50.70000000000001</v>
      </c>
      <c r="J47" s="39">
        <v>51.44666666666666</v>
      </c>
      <c r="K47" s="39">
        <v>52.35</v>
      </c>
      <c r="L47" s="39">
        <v>53.01166666666666</v>
      </c>
      <c r="M47" s="39">
        <v>53.66083333333332</v>
      </c>
      <c r="N47" s="39">
        <v>54.209999999999994</v>
      </c>
      <c r="O47" s="39">
        <v>54.63333333333334</v>
      </c>
      <c r="P47" s="39">
        <v>55.20833333333333</v>
      </c>
      <c r="Q47" s="39">
        <v>55.75749999999999</v>
      </c>
      <c r="R47" s="39">
        <v>56.489999999999995</v>
      </c>
      <c r="S47" s="39">
        <v>57.18916666666666</v>
      </c>
      <c r="T47" s="39">
        <v>57.68333333333332</v>
      </c>
      <c r="U47" s="39">
        <v>58.170833333333334</v>
      </c>
      <c r="V47" s="39">
        <v>58.783333333333324</v>
      </c>
      <c r="W47" s="39">
        <v>59.3025</v>
      </c>
      <c r="X47" s="39">
        <v>60.13833333333333</v>
      </c>
      <c r="Y47" s="39">
        <v>61.951666666666675</v>
      </c>
      <c r="Z47" s="39">
        <v>66.5</v>
      </c>
    </row>
    <row r="48" spans="1:26" ht="12.75">
      <c r="A48" s="43" t="s">
        <v>37</v>
      </c>
      <c r="B48">
        <v>2</v>
      </c>
      <c r="C48">
        <v>1000</v>
      </c>
      <c r="D48" s="39">
        <v>55.62449999999996</v>
      </c>
      <c r="E48" s="39">
        <v>4.626079793209877</v>
      </c>
      <c r="F48" s="39">
        <v>39.48333333333334</v>
      </c>
      <c r="G48" s="39">
        <v>48.2</v>
      </c>
      <c r="H48" s="39">
        <v>50.01500000000001</v>
      </c>
      <c r="I48" s="39">
        <v>51.214166666666664</v>
      </c>
      <c r="J48" s="39">
        <v>51.983333333333334</v>
      </c>
      <c r="K48" s="39">
        <v>52.6</v>
      </c>
      <c r="L48" s="39">
        <v>53.266666666666666</v>
      </c>
      <c r="M48" s="39">
        <v>53.93333333333333</v>
      </c>
      <c r="N48" s="39">
        <v>54.526666666666685</v>
      </c>
      <c r="O48" s="39">
        <v>55.05916666666667</v>
      </c>
      <c r="P48" s="39">
        <v>55.475</v>
      </c>
      <c r="Q48" s="39">
        <v>56.05</v>
      </c>
      <c r="R48" s="39">
        <v>56.7</v>
      </c>
      <c r="S48" s="39">
        <v>57.36750000000001</v>
      </c>
      <c r="T48" s="39">
        <v>57.95500000000001</v>
      </c>
      <c r="U48" s="39">
        <v>58.65416666666667</v>
      </c>
      <c r="V48" s="39">
        <v>59.45</v>
      </c>
      <c r="W48" s="39">
        <v>60.48583333333334</v>
      </c>
      <c r="X48" s="39">
        <v>61.62166666666667</v>
      </c>
      <c r="Y48" s="39">
        <v>63.36666666666667</v>
      </c>
      <c r="Z48" s="39">
        <v>68.26666666666667</v>
      </c>
    </row>
    <row r="49" spans="1:26" ht="12.75">
      <c r="A49" s="43" t="s">
        <v>37</v>
      </c>
      <c r="B49">
        <v>3</v>
      </c>
      <c r="C49">
        <v>1000</v>
      </c>
      <c r="D49" s="39">
        <v>54.30819999999999</v>
      </c>
      <c r="E49" s="39">
        <v>4.942145992527737</v>
      </c>
      <c r="F49" s="39">
        <v>36.45000000000001</v>
      </c>
      <c r="G49" s="39">
        <v>46.18083333333333</v>
      </c>
      <c r="H49" s="39">
        <v>48.01333333333333</v>
      </c>
      <c r="I49" s="39">
        <v>49.34499999999999</v>
      </c>
      <c r="J49" s="39">
        <v>50.16333333333334</v>
      </c>
      <c r="K49" s="39">
        <v>50.78333333333334</v>
      </c>
      <c r="L49" s="39">
        <v>51.535000000000004</v>
      </c>
      <c r="M49" s="39">
        <v>52.34416666666666</v>
      </c>
      <c r="N49" s="39">
        <v>53.04333333333335</v>
      </c>
      <c r="O49" s="39">
        <v>53.83333333333334</v>
      </c>
      <c r="P49" s="39">
        <v>54.475</v>
      </c>
      <c r="Q49" s="39">
        <v>55.16666666666667</v>
      </c>
      <c r="R49" s="39">
        <v>55.8</v>
      </c>
      <c r="S49" s="39">
        <v>56.45</v>
      </c>
      <c r="T49" s="39">
        <v>57.05500000000001</v>
      </c>
      <c r="U49" s="39">
        <v>57.8</v>
      </c>
      <c r="V49" s="39">
        <v>58.62333333333334</v>
      </c>
      <c r="W49" s="39">
        <v>59.366666666666674</v>
      </c>
      <c r="X49" s="39">
        <v>60.236666666666665</v>
      </c>
      <c r="Y49" s="39">
        <v>62.08416666666666</v>
      </c>
      <c r="Z49" s="39">
        <v>68.16666666666666</v>
      </c>
    </row>
    <row r="50" spans="1:26" ht="12.75">
      <c r="A50" s="43" t="s">
        <v>37</v>
      </c>
      <c r="B50">
        <v>4</v>
      </c>
      <c r="C50">
        <v>1000</v>
      </c>
      <c r="D50" s="39">
        <v>52.14098333333335</v>
      </c>
      <c r="E50" s="39">
        <v>4.8604069079233305</v>
      </c>
      <c r="F50" s="39">
        <v>34.95</v>
      </c>
      <c r="G50" s="39">
        <v>44.745000000000005</v>
      </c>
      <c r="H50" s="39">
        <v>45.828333333333326</v>
      </c>
      <c r="I50" s="39">
        <v>46.8475</v>
      </c>
      <c r="J50" s="39">
        <v>47.796666666666674</v>
      </c>
      <c r="K50" s="39">
        <v>48.64583333333333</v>
      </c>
      <c r="L50" s="39">
        <v>49.64</v>
      </c>
      <c r="M50" s="39">
        <v>50.365833333333335</v>
      </c>
      <c r="N50" s="39">
        <v>50.99333333333333</v>
      </c>
      <c r="O50" s="39">
        <v>51.5925</v>
      </c>
      <c r="P50" s="39">
        <v>52.3</v>
      </c>
      <c r="Q50" s="39">
        <v>52.8</v>
      </c>
      <c r="R50" s="39">
        <v>53.500000000000014</v>
      </c>
      <c r="S50" s="39">
        <v>54.07833333333334</v>
      </c>
      <c r="T50" s="39">
        <v>54.59833333333334</v>
      </c>
      <c r="U50" s="39">
        <v>55.19166666666668</v>
      </c>
      <c r="V50" s="39">
        <v>55.96999999999999</v>
      </c>
      <c r="W50" s="39">
        <v>56.935833333333335</v>
      </c>
      <c r="X50" s="39">
        <v>58.388333333333335</v>
      </c>
      <c r="Y50" s="39">
        <v>60.469166666666666</v>
      </c>
      <c r="Z50" s="39">
        <v>68.73333333333333</v>
      </c>
    </row>
    <row r="51" spans="1:26" ht="13.5" thickBot="1">
      <c r="A51" s="43" t="s">
        <v>37</v>
      </c>
      <c r="B51">
        <v>5</v>
      </c>
      <c r="C51">
        <v>1000</v>
      </c>
      <c r="D51" s="39">
        <v>55.6159166666667</v>
      </c>
      <c r="E51" s="39">
        <v>4.228292649469403</v>
      </c>
      <c r="F51" s="39">
        <v>43.54999999999999</v>
      </c>
      <c r="G51" s="39">
        <v>48.096666666666664</v>
      </c>
      <c r="H51" s="39">
        <v>49.894999999999996</v>
      </c>
      <c r="I51" s="39">
        <v>51.38333333333335</v>
      </c>
      <c r="J51" s="39">
        <v>52.589999999999996</v>
      </c>
      <c r="K51" s="39">
        <v>53.14999999999999</v>
      </c>
      <c r="L51" s="39">
        <v>53.79999999999999</v>
      </c>
      <c r="M51" s="39">
        <v>54.36083333333333</v>
      </c>
      <c r="N51" s="39">
        <v>54.82666666666667</v>
      </c>
      <c r="O51" s="39">
        <v>55.30916666666667</v>
      </c>
      <c r="P51" s="39">
        <v>55.75</v>
      </c>
      <c r="Q51" s="39">
        <v>56.150000000000006</v>
      </c>
      <c r="R51" s="39">
        <v>56.52333333333334</v>
      </c>
      <c r="S51" s="39">
        <v>56.95</v>
      </c>
      <c r="T51" s="39">
        <v>57.62166666666667</v>
      </c>
      <c r="U51" s="39">
        <v>58.49999999999999</v>
      </c>
      <c r="V51" s="39">
        <v>59.27666666666667</v>
      </c>
      <c r="W51" s="39">
        <v>60.17416666666666</v>
      </c>
      <c r="X51" s="39">
        <v>60.885</v>
      </c>
      <c r="Y51" s="39">
        <v>62.350833333333334</v>
      </c>
      <c r="Z51" s="39">
        <v>67.25000000000001</v>
      </c>
    </row>
    <row r="52" spans="1:26" ht="13.5" thickBot="1">
      <c r="A52" s="45" t="s">
        <v>37</v>
      </c>
      <c r="B52" s="46">
        <v>6</v>
      </c>
      <c r="C52" s="46">
        <v>1000</v>
      </c>
      <c r="D52" s="47">
        <v>55.75303333333327</v>
      </c>
      <c r="E52" s="48">
        <v>4.604889155709427</v>
      </c>
      <c r="F52" s="39">
        <v>41.383333333333326</v>
      </c>
      <c r="G52" s="39">
        <v>47.994166666666665</v>
      </c>
      <c r="H52" s="39">
        <v>49.99333333333333</v>
      </c>
      <c r="I52" s="39">
        <v>50.845</v>
      </c>
      <c r="J52" s="39">
        <v>51.67</v>
      </c>
      <c r="K52" s="39">
        <v>52.56666666666668</v>
      </c>
      <c r="L52" s="39">
        <v>53.39999999999999</v>
      </c>
      <c r="M52" s="39">
        <v>53.994166666666665</v>
      </c>
      <c r="N52" s="39">
        <v>54.593333333333334</v>
      </c>
      <c r="O52" s="39">
        <v>55.11666666666667</v>
      </c>
      <c r="P52" s="39">
        <v>55.7</v>
      </c>
      <c r="Q52" s="39">
        <v>56.45</v>
      </c>
      <c r="R52" s="39">
        <v>57.05666666666668</v>
      </c>
      <c r="S52" s="39">
        <v>57.7</v>
      </c>
      <c r="T52" s="39">
        <v>58.393333333333345</v>
      </c>
      <c r="U52" s="39">
        <v>59.00833333333333</v>
      </c>
      <c r="V52" s="39">
        <v>59.803333333333335</v>
      </c>
      <c r="W52" s="39">
        <v>60.502500000000005</v>
      </c>
      <c r="X52" s="39">
        <v>61.65166666666667</v>
      </c>
      <c r="Y52" s="39">
        <v>63.03333333333333</v>
      </c>
      <c r="Z52" s="39">
        <v>71.05</v>
      </c>
    </row>
    <row r="53" spans="1:26" ht="12.75">
      <c r="A53" s="43" t="s">
        <v>37</v>
      </c>
      <c r="B53">
        <v>7</v>
      </c>
      <c r="C53">
        <v>1000</v>
      </c>
      <c r="D53" s="39">
        <v>54.33833333333328</v>
      </c>
      <c r="E53" s="39">
        <v>4.786279653067349</v>
      </c>
      <c r="F53" s="39">
        <v>39.13333333333333</v>
      </c>
      <c r="G53" s="39">
        <v>46.17666666666667</v>
      </c>
      <c r="H53" s="39">
        <v>47.69500000000001</v>
      </c>
      <c r="I53" s="39">
        <v>49.297499999999985</v>
      </c>
      <c r="J53" s="39">
        <v>50.15</v>
      </c>
      <c r="K53" s="39">
        <v>51.05</v>
      </c>
      <c r="L53" s="39">
        <v>51.77333333333334</v>
      </c>
      <c r="M53" s="39">
        <v>52.544166666666676</v>
      </c>
      <c r="N53" s="39">
        <v>53.26666666666667</v>
      </c>
      <c r="O53" s="39">
        <v>53.83500000000001</v>
      </c>
      <c r="P53" s="39">
        <v>54.46666666666667</v>
      </c>
      <c r="Q53" s="39">
        <v>55.207499999999996</v>
      </c>
      <c r="R53" s="39">
        <v>55.84666666666666</v>
      </c>
      <c r="S53" s="39">
        <v>56.400000000000006</v>
      </c>
      <c r="T53" s="39">
        <v>56.955000000000005</v>
      </c>
      <c r="U53" s="39">
        <v>57.7</v>
      </c>
      <c r="V53" s="39">
        <v>58.34999999999999</v>
      </c>
      <c r="W53" s="39">
        <v>59.016666666666666</v>
      </c>
      <c r="X53" s="39">
        <v>60.23666666666667</v>
      </c>
      <c r="Y53" s="39">
        <v>62.420833333333334</v>
      </c>
      <c r="Z53" s="39">
        <v>73.18333333333334</v>
      </c>
    </row>
    <row r="54" spans="1:26" ht="12.75">
      <c r="A54" s="43" t="s">
        <v>37</v>
      </c>
      <c r="B54">
        <v>8</v>
      </c>
      <c r="C54">
        <v>1000</v>
      </c>
      <c r="D54" s="39">
        <v>52.152200000000036</v>
      </c>
      <c r="E54" s="39">
        <v>5.101683665723663</v>
      </c>
      <c r="F54" s="39">
        <v>33.08333333333333</v>
      </c>
      <c r="G54" s="39">
        <v>43.18166666666667</v>
      </c>
      <c r="H54" s="39">
        <v>45.41000000000001</v>
      </c>
      <c r="I54" s="39">
        <v>46.961666666666666</v>
      </c>
      <c r="J54" s="39">
        <v>47.89666666666666</v>
      </c>
      <c r="K54" s="39">
        <v>48.97916666666667</v>
      </c>
      <c r="L54" s="39">
        <v>49.845</v>
      </c>
      <c r="M54" s="39">
        <v>50.56666666666667</v>
      </c>
      <c r="N54" s="39">
        <v>51.17666666666667</v>
      </c>
      <c r="O54" s="39">
        <v>51.66083333333333</v>
      </c>
      <c r="P54" s="39">
        <v>52.266666666666666</v>
      </c>
      <c r="Q54" s="39">
        <v>52.800000000000004</v>
      </c>
      <c r="R54" s="39">
        <v>53.39</v>
      </c>
      <c r="S54" s="39">
        <v>54.06166666666667</v>
      </c>
      <c r="T54" s="39">
        <v>54.77166666666666</v>
      </c>
      <c r="U54" s="39">
        <v>55.45</v>
      </c>
      <c r="V54" s="39">
        <v>56.16666666666666</v>
      </c>
      <c r="W54" s="39">
        <v>57.216666666666654</v>
      </c>
      <c r="X54" s="39">
        <v>58.54999999999999</v>
      </c>
      <c r="Y54" s="39">
        <v>60.58500000000001</v>
      </c>
      <c r="Z54" s="39">
        <v>66.95</v>
      </c>
    </row>
    <row r="55" spans="1:26" ht="12.75">
      <c r="A55" s="43" t="s">
        <v>37</v>
      </c>
      <c r="B55">
        <v>9</v>
      </c>
      <c r="C55">
        <v>1000</v>
      </c>
      <c r="D55" s="39">
        <v>55.456366666666625</v>
      </c>
      <c r="E55" s="39">
        <v>3.8081604477754802</v>
      </c>
      <c r="F55" s="39">
        <v>41.43333333333333</v>
      </c>
      <c r="G55" s="39">
        <v>48.797499999999985</v>
      </c>
      <c r="H55" s="39">
        <v>50.51333333333333</v>
      </c>
      <c r="I55" s="39">
        <v>51.69750000000001</v>
      </c>
      <c r="J55" s="39">
        <v>52.39666666666666</v>
      </c>
      <c r="K55" s="39">
        <v>53.18333333333334</v>
      </c>
      <c r="L55" s="39">
        <v>53.766666666666666</v>
      </c>
      <c r="M55" s="39">
        <v>54.38333333333334</v>
      </c>
      <c r="N55" s="39">
        <v>54.74333333333334</v>
      </c>
      <c r="O55" s="39">
        <v>55.21666666666667</v>
      </c>
      <c r="P55" s="39">
        <v>55.608333333333334</v>
      </c>
      <c r="Q55" s="39">
        <v>55.98333333333333</v>
      </c>
      <c r="R55" s="39">
        <v>56.523333333333326</v>
      </c>
      <c r="S55" s="39">
        <v>56.972500000000004</v>
      </c>
      <c r="T55" s="39">
        <v>57.37166666666667</v>
      </c>
      <c r="U55" s="39">
        <v>57.84166666666667</v>
      </c>
      <c r="V55" s="39">
        <v>58.470000000000006</v>
      </c>
      <c r="W55" s="39">
        <v>59.20250000000001</v>
      </c>
      <c r="X55" s="39">
        <v>60.11999999999999</v>
      </c>
      <c r="Y55" s="39">
        <v>61.318333333333335</v>
      </c>
      <c r="Z55" s="39">
        <v>68.33333333333333</v>
      </c>
    </row>
    <row r="56" spans="1:26" ht="12.75">
      <c r="A56" s="43" t="s">
        <v>37</v>
      </c>
      <c r="B56">
        <v>10</v>
      </c>
      <c r="C56">
        <v>1000</v>
      </c>
      <c r="D56" s="39">
        <v>55.748499999999986</v>
      </c>
      <c r="E56" s="39">
        <v>4.661561268396779</v>
      </c>
      <c r="F56" s="39">
        <v>39.28333333333333</v>
      </c>
      <c r="G56" s="39">
        <v>48.23083333333332</v>
      </c>
      <c r="H56" s="39">
        <v>49.89999999999999</v>
      </c>
      <c r="I56" s="39">
        <v>50.91416666666666</v>
      </c>
      <c r="J56" s="39">
        <v>51.84666666666667</v>
      </c>
      <c r="K56" s="39">
        <v>52.708333333333336</v>
      </c>
      <c r="L56" s="39">
        <v>53.31666666666666</v>
      </c>
      <c r="M56" s="39">
        <v>53.81666666666666</v>
      </c>
      <c r="N56" s="39">
        <v>54.483333333333334</v>
      </c>
      <c r="O56" s="39">
        <v>55.08333333333333</v>
      </c>
      <c r="P56" s="39">
        <v>55.70833333333333</v>
      </c>
      <c r="Q56" s="39">
        <v>56.38333333333334</v>
      </c>
      <c r="R56" s="39">
        <v>57.01666666666666</v>
      </c>
      <c r="S56" s="39">
        <v>57.667500000000004</v>
      </c>
      <c r="T56" s="39">
        <v>58.43833333333333</v>
      </c>
      <c r="U56" s="39">
        <v>59.020833333333336</v>
      </c>
      <c r="V56" s="39">
        <v>59.75</v>
      </c>
      <c r="W56" s="39">
        <v>60.51916666666666</v>
      </c>
      <c r="X56" s="39">
        <v>61.64999999999999</v>
      </c>
      <c r="Y56" s="39">
        <v>63.5</v>
      </c>
      <c r="Z56" s="39">
        <v>69.06666666666668</v>
      </c>
    </row>
    <row r="57" spans="1:26" ht="12.75">
      <c r="A57" s="43" t="s">
        <v>37</v>
      </c>
      <c r="B57">
        <v>11</v>
      </c>
      <c r="C57">
        <v>1000</v>
      </c>
      <c r="D57" s="39">
        <v>54.108599999999974</v>
      </c>
      <c r="E57" s="39">
        <v>5.0389709643430844</v>
      </c>
      <c r="F57" s="39">
        <v>37.966666666666654</v>
      </c>
      <c r="G57" s="39">
        <v>46.000000000000014</v>
      </c>
      <c r="H57" s="39">
        <v>47.565</v>
      </c>
      <c r="I57" s="39">
        <v>48.73083333333333</v>
      </c>
      <c r="J57" s="39">
        <v>49.73</v>
      </c>
      <c r="K57" s="39">
        <v>50.462500000000006</v>
      </c>
      <c r="L57" s="39">
        <v>51.21666666666667</v>
      </c>
      <c r="M57" s="39">
        <v>51.844166666666666</v>
      </c>
      <c r="N57" s="39">
        <v>52.70000000000001</v>
      </c>
      <c r="O57" s="39">
        <v>53.45916666666666</v>
      </c>
      <c r="P57" s="39">
        <v>54.108333333333334</v>
      </c>
      <c r="Q57" s="39">
        <v>54.84083333333333</v>
      </c>
      <c r="R57" s="39">
        <v>55.50666666666666</v>
      </c>
      <c r="S57" s="39">
        <v>56.30000000000001</v>
      </c>
      <c r="T57" s="39">
        <v>56.888333333333335</v>
      </c>
      <c r="U57" s="39">
        <v>57.675</v>
      </c>
      <c r="V57" s="39">
        <v>58.55666666666667</v>
      </c>
      <c r="W57" s="39">
        <v>59.6</v>
      </c>
      <c r="X57" s="39">
        <v>60.65</v>
      </c>
      <c r="Y57" s="39">
        <v>61.95083333333333</v>
      </c>
      <c r="Z57" s="39">
        <v>70.06666666666666</v>
      </c>
    </row>
    <row r="58" spans="1:26" ht="12.75">
      <c r="A58" s="43" t="s">
        <v>37</v>
      </c>
      <c r="B58">
        <v>12</v>
      </c>
      <c r="C58">
        <v>1000</v>
      </c>
      <c r="D58" s="39">
        <v>51.879416666666714</v>
      </c>
      <c r="E58" s="39">
        <v>5.038106976220398</v>
      </c>
      <c r="F58" s="39">
        <v>35.98333333333333</v>
      </c>
      <c r="G58" s="39">
        <v>43.13166666666666</v>
      </c>
      <c r="H58" s="39">
        <v>45.49333333333333</v>
      </c>
      <c r="I58" s="39">
        <v>46.49750000000001</v>
      </c>
      <c r="J58" s="39">
        <v>47.74666666666667</v>
      </c>
      <c r="K58" s="39">
        <v>48.49583333333333</v>
      </c>
      <c r="L58" s="39">
        <v>49.25</v>
      </c>
      <c r="M58" s="39">
        <v>50.016666666666666</v>
      </c>
      <c r="N58" s="39">
        <v>50.709999999999994</v>
      </c>
      <c r="O58" s="39">
        <v>51.31833333333334</v>
      </c>
      <c r="P58" s="39">
        <v>52.041666666666664</v>
      </c>
      <c r="Q58" s="39">
        <v>52.724166666666676</v>
      </c>
      <c r="R58" s="39">
        <v>53.38333333333333</v>
      </c>
      <c r="S58" s="39">
        <v>54.07833333333333</v>
      </c>
      <c r="T58" s="39">
        <v>54.92166666666667</v>
      </c>
      <c r="U58" s="39">
        <v>55.4875</v>
      </c>
      <c r="V58" s="39">
        <v>56.08333333333333</v>
      </c>
      <c r="W58" s="39">
        <v>57.01916666666668</v>
      </c>
      <c r="X58" s="39">
        <v>58.05666666666668</v>
      </c>
      <c r="Y58" s="39">
        <v>59.653333333333336</v>
      </c>
      <c r="Z58" s="39">
        <v>68.98333333333332</v>
      </c>
    </row>
    <row r="59" spans="1:26" ht="12.75">
      <c r="A59" s="43" t="s">
        <v>37</v>
      </c>
      <c r="B59">
        <v>13</v>
      </c>
      <c r="C59">
        <v>1000</v>
      </c>
      <c r="D59" s="39">
        <v>55.500183333333275</v>
      </c>
      <c r="E59" s="39">
        <v>4.344293423762542</v>
      </c>
      <c r="F59" s="39">
        <v>40.050000000000004</v>
      </c>
      <c r="G59" s="39">
        <v>48.56666666666667</v>
      </c>
      <c r="H59" s="39">
        <v>49.98166666666666</v>
      </c>
      <c r="I59" s="39">
        <v>50.91416666666666</v>
      </c>
      <c r="J59" s="39">
        <v>51.800000000000004</v>
      </c>
      <c r="K59" s="39">
        <v>52.6</v>
      </c>
      <c r="L59" s="39">
        <v>53.19499999999999</v>
      </c>
      <c r="M59" s="39">
        <v>53.694166666666675</v>
      </c>
      <c r="N59" s="39">
        <v>54.3</v>
      </c>
      <c r="O59" s="39">
        <v>54.7925</v>
      </c>
      <c r="P59" s="39">
        <v>55.224999999999994</v>
      </c>
      <c r="Q59" s="39">
        <v>55.86666666666667</v>
      </c>
      <c r="R59" s="39">
        <v>56.516666666666666</v>
      </c>
      <c r="S59" s="39">
        <v>57.08916666666666</v>
      </c>
      <c r="T59" s="39">
        <v>57.76666666666667</v>
      </c>
      <c r="U59" s="39">
        <v>58.316666666666656</v>
      </c>
      <c r="V59" s="39">
        <v>59.42333333333334</v>
      </c>
      <c r="W59" s="39">
        <v>60.319166666666675</v>
      </c>
      <c r="X59" s="39">
        <v>61.41833333333333</v>
      </c>
      <c r="Y59" s="39">
        <v>62.81749999999999</v>
      </c>
      <c r="Z59" s="39">
        <v>66.83333333333334</v>
      </c>
    </row>
    <row r="60" spans="1:26" ht="12.75">
      <c r="A60" s="43" t="s">
        <v>37</v>
      </c>
      <c r="B60">
        <v>14</v>
      </c>
      <c r="C60">
        <v>1000</v>
      </c>
      <c r="D60" s="39">
        <v>55.44133333333337</v>
      </c>
      <c r="E60" s="39">
        <v>4.948694330383871</v>
      </c>
      <c r="F60" s="39">
        <v>40.81666666666667</v>
      </c>
      <c r="G60" s="39">
        <v>46.86583333333334</v>
      </c>
      <c r="H60" s="39">
        <v>48.73333333333333</v>
      </c>
      <c r="I60" s="39">
        <v>50.02583333333334</v>
      </c>
      <c r="J60" s="39">
        <v>50.96333333333333</v>
      </c>
      <c r="K60" s="39">
        <v>52.016666666666666</v>
      </c>
      <c r="L60" s="39">
        <v>52.795</v>
      </c>
      <c r="M60" s="39">
        <v>53.71</v>
      </c>
      <c r="N60" s="39">
        <v>54.50000000000001</v>
      </c>
      <c r="O60" s="39">
        <v>55.192499999999995</v>
      </c>
      <c r="P60" s="39">
        <v>55.86666666666667</v>
      </c>
      <c r="Q60" s="39">
        <v>56.47416666666666</v>
      </c>
      <c r="R60" s="39">
        <v>56.97333333333333</v>
      </c>
      <c r="S60" s="39">
        <v>57.68916666666665</v>
      </c>
      <c r="T60" s="39">
        <v>58.34333333333333</v>
      </c>
      <c r="U60" s="39">
        <v>58.97083333333333</v>
      </c>
      <c r="V60" s="39">
        <v>59.78333333333333</v>
      </c>
      <c r="W60" s="39">
        <v>60.87166666666667</v>
      </c>
      <c r="X60" s="39">
        <v>61.699999999999996</v>
      </c>
      <c r="Y60" s="39">
        <v>62.883333333333326</v>
      </c>
      <c r="Z60" s="39">
        <v>68.36666666666667</v>
      </c>
    </row>
    <row r="61" spans="1:26" ht="12.75">
      <c r="A61" s="43" t="s">
        <v>37</v>
      </c>
      <c r="B61">
        <v>15</v>
      </c>
      <c r="C61">
        <v>1000</v>
      </c>
      <c r="D61" s="39">
        <v>53.75066666666658</v>
      </c>
      <c r="E61" s="39">
        <v>4.974711614208491</v>
      </c>
      <c r="F61" s="39">
        <v>38.533333333333324</v>
      </c>
      <c r="G61" s="39">
        <v>45.34583333333334</v>
      </c>
      <c r="H61" s="39">
        <v>47.34666666666667</v>
      </c>
      <c r="I61" s="39">
        <v>48.74250000000001</v>
      </c>
      <c r="J61" s="39">
        <v>49.650000000000006</v>
      </c>
      <c r="K61" s="39">
        <v>50.57083333333333</v>
      </c>
      <c r="L61" s="39">
        <v>51.21666666666667</v>
      </c>
      <c r="M61" s="39">
        <v>51.927499999999995</v>
      </c>
      <c r="N61" s="39">
        <v>52.56</v>
      </c>
      <c r="O61" s="39">
        <v>53.30000000000001</v>
      </c>
      <c r="P61" s="39">
        <v>53.96666666666667</v>
      </c>
      <c r="Q61" s="39">
        <v>54.69083333333333</v>
      </c>
      <c r="R61" s="39">
        <v>55.449999999999996</v>
      </c>
      <c r="S61" s="39">
        <v>56.0225</v>
      </c>
      <c r="T61" s="39">
        <v>56.43833333333333</v>
      </c>
      <c r="U61" s="39">
        <v>56.99166666666667</v>
      </c>
      <c r="V61" s="39">
        <v>57.70666666666666</v>
      </c>
      <c r="W61" s="39">
        <v>58.68833333333334</v>
      </c>
      <c r="X61" s="39">
        <v>59.903333333333336</v>
      </c>
      <c r="Y61" s="39">
        <v>61.535</v>
      </c>
      <c r="Z61" s="39">
        <v>69.06666666666668</v>
      </c>
    </row>
    <row r="62" spans="1:26" ht="12.75">
      <c r="A62" s="43" t="s">
        <v>37</v>
      </c>
      <c r="B62">
        <v>16</v>
      </c>
      <c r="C62">
        <v>1000</v>
      </c>
      <c r="D62" s="39">
        <v>51.50446666666658</v>
      </c>
      <c r="E62" s="39">
        <v>5.015563370631868</v>
      </c>
      <c r="F62" s="39">
        <v>35.68333333333334</v>
      </c>
      <c r="G62" s="39">
        <v>43.265833333333326</v>
      </c>
      <c r="H62" s="39">
        <v>45.07833333333333</v>
      </c>
      <c r="I62" s="39">
        <v>46.297499999999985</v>
      </c>
      <c r="J62" s="39">
        <v>47.29999999999999</v>
      </c>
      <c r="K62" s="39">
        <v>48.19583333333333</v>
      </c>
      <c r="L62" s="39">
        <v>49.11666666666666</v>
      </c>
      <c r="M62" s="39">
        <v>49.96666666666667</v>
      </c>
      <c r="N62" s="39">
        <v>50.48333333333334</v>
      </c>
      <c r="O62" s="39">
        <v>51.16666666666667</v>
      </c>
      <c r="P62" s="39">
        <v>51.741666666666674</v>
      </c>
      <c r="Q62" s="39">
        <v>52.2</v>
      </c>
      <c r="R62" s="39">
        <v>52.78999999999999</v>
      </c>
      <c r="S62" s="39">
        <v>53.439166666666665</v>
      </c>
      <c r="T62" s="39">
        <v>54.016666666666666</v>
      </c>
      <c r="U62" s="39">
        <v>54.770833333333336</v>
      </c>
      <c r="V62" s="39">
        <v>55.64999999999999</v>
      </c>
      <c r="W62" s="39">
        <v>56.605000000000004</v>
      </c>
      <c r="X62" s="39">
        <v>57.855</v>
      </c>
      <c r="Y62" s="39">
        <v>59.501666666666665</v>
      </c>
      <c r="Z62" s="39">
        <v>67.71666666666667</v>
      </c>
    </row>
    <row r="63" spans="1:26" ht="12.75">
      <c r="A63" s="43" t="s">
        <v>30</v>
      </c>
      <c r="B63">
        <v>1</v>
      </c>
      <c r="C63">
        <v>1000</v>
      </c>
      <c r="D63" s="39">
        <v>0.9579258232205131</v>
      </c>
      <c r="E63" s="39">
        <v>0.03135012924720293</v>
      </c>
      <c r="F63" s="39">
        <v>0.8214285714285714</v>
      </c>
      <c r="G63" s="39">
        <v>0.9019547696379165</v>
      </c>
      <c r="H63" s="39">
        <v>0.9166201117318435</v>
      </c>
      <c r="I63" s="39">
        <v>0.9239130434782609</v>
      </c>
      <c r="J63" s="39">
        <v>0.9306930693069307</v>
      </c>
      <c r="K63" s="39">
        <v>0.9392265193370166</v>
      </c>
      <c r="L63" s="39">
        <v>0.9444444444444444</v>
      </c>
      <c r="M63" s="39">
        <v>0.9497206703910615</v>
      </c>
      <c r="N63" s="39">
        <v>0.9531798245614035</v>
      </c>
      <c r="O63" s="39">
        <v>0.956989247311828</v>
      </c>
      <c r="P63" s="39">
        <v>0.9618699806147881</v>
      </c>
      <c r="Q63" s="39">
        <v>0.9662921348314606</v>
      </c>
      <c r="R63" s="39">
        <v>0.969437531110005</v>
      </c>
      <c r="S63" s="39">
        <v>0.9729786677516856</v>
      </c>
      <c r="T63" s="39">
        <v>0.9775280898876404</v>
      </c>
      <c r="U63" s="39">
        <v>0.9826589595375722</v>
      </c>
      <c r="V63" s="39">
        <v>0.9881796032022276</v>
      </c>
      <c r="W63" s="39">
        <v>0.9941176470588236</v>
      </c>
      <c r="X63" s="39">
        <v>1</v>
      </c>
      <c r="Y63" s="39">
        <v>1</v>
      </c>
      <c r="Z63" s="39">
        <v>1</v>
      </c>
    </row>
    <row r="64" spans="1:26" ht="12.75">
      <c r="A64" s="43" t="s">
        <v>30</v>
      </c>
      <c r="B64">
        <v>2</v>
      </c>
      <c r="C64">
        <v>1000</v>
      </c>
      <c r="D64" s="39">
        <v>0.9887246740607304</v>
      </c>
      <c r="E64" s="39">
        <v>0.01637257439503725</v>
      </c>
      <c r="F64" s="39">
        <v>0.9045226130653267</v>
      </c>
      <c r="G64" s="39">
        <v>0.9538282647584974</v>
      </c>
      <c r="H64" s="39">
        <v>0.9647884090503277</v>
      </c>
      <c r="I64" s="39">
        <v>0.9729509400705054</v>
      </c>
      <c r="J64" s="39">
        <v>0.978494623655914</v>
      </c>
      <c r="K64" s="39">
        <v>0.9828075970272502</v>
      </c>
      <c r="L64" s="39">
        <v>0.9844559585492227</v>
      </c>
      <c r="M64" s="39">
        <v>0.9888268156424581</v>
      </c>
      <c r="N64" s="39">
        <v>0.9937732919254658</v>
      </c>
      <c r="O64" s="39">
        <v>0.9944444444444445</v>
      </c>
      <c r="P64" s="39">
        <v>1</v>
      </c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1</v>
      </c>
      <c r="W64" s="39">
        <v>1</v>
      </c>
      <c r="X64" s="39">
        <v>1</v>
      </c>
      <c r="Y64" s="39">
        <v>1</v>
      </c>
      <c r="Z64" s="39">
        <v>1</v>
      </c>
    </row>
    <row r="65" spans="1:26" ht="12.75">
      <c r="A65" s="43" t="s">
        <v>30</v>
      </c>
      <c r="B65">
        <v>3</v>
      </c>
      <c r="C65">
        <v>1000</v>
      </c>
      <c r="D65" s="39">
        <v>0.9982877275691467</v>
      </c>
      <c r="E65" s="39">
        <v>0.0057142435571464235</v>
      </c>
      <c r="F65" s="39">
        <v>0.9567567567567568</v>
      </c>
      <c r="G65" s="39">
        <v>0.9884359456916252</v>
      </c>
      <c r="H65" s="39">
        <v>0.9946436875145315</v>
      </c>
      <c r="I65" s="39">
        <v>1</v>
      </c>
      <c r="J65" s="39">
        <v>1</v>
      </c>
      <c r="K65" s="39">
        <v>1</v>
      </c>
      <c r="L65" s="39">
        <v>1</v>
      </c>
      <c r="M65" s="39">
        <v>1</v>
      </c>
      <c r="N65" s="39">
        <v>1</v>
      </c>
      <c r="O65" s="39">
        <v>1</v>
      </c>
      <c r="P65" s="39">
        <v>1</v>
      </c>
      <c r="Q65" s="39">
        <v>1</v>
      </c>
      <c r="R65" s="39">
        <v>1</v>
      </c>
      <c r="S65" s="39">
        <v>1</v>
      </c>
      <c r="T65" s="39">
        <v>1</v>
      </c>
      <c r="U65" s="39">
        <v>1</v>
      </c>
      <c r="V65" s="39">
        <v>1</v>
      </c>
      <c r="W65" s="39">
        <v>1</v>
      </c>
      <c r="X65" s="39">
        <v>1</v>
      </c>
      <c r="Y65" s="39">
        <v>1</v>
      </c>
      <c r="Z65" s="39">
        <v>1</v>
      </c>
    </row>
    <row r="66" spans="1:26" ht="12.75">
      <c r="A66" s="43" t="s">
        <v>30</v>
      </c>
      <c r="B66">
        <v>4</v>
      </c>
      <c r="C66">
        <v>1000</v>
      </c>
      <c r="D66" s="39">
        <v>0.9999291355899798</v>
      </c>
      <c r="E66" s="39">
        <v>0.0008095411291438393</v>
      </c>
      <c r="F66" s="39">
        <v>0.9859154929577465</v>
      </c>
      <c r="G66" s="39">
        <v>1</v>
      </c>
      <c r="H66" s="39">
        <v>1</v>
      </c>
      <c r="I66" s="39">
        <v>1</v>
      </c>
      <c r="J66" s="39">
        <v>1</v>
      </c>
      <c r="K66" s="39">
        <v>1</v>
      </c>
      <c r="L66" s="39">
        <v>1</v>
      </c>
      <c r="M66" s="39">
        <v>1</v>
      </c>
      <c r="N66" s="39">
        <v>1</v>
      </c>
      <c r="O66" s="39">
        <v>1</v>
      </c>
      <c r="P66" s="39">
        <v>1</v>
      </c>
      <c r="Q66" s="39">
        <v>1</v>
      </c>
      <c r="R66" s="39">
        <v>1</v>
      </c>
      <c r="S66" s="39">
        <v>1</v>
      </c>
      <c r="T66" s="39">
        <v>1</v>
      </c>
      <c r="U66" s="39">
        <v>1</v>
      </c>
      <c r="V66" s="39">
        <v>1</v>
      </c>
      <c r="W66" s="39">
        <v>1</v>
      </c>
      <c r="X66" s="39">
        <v>1</v>
      </c>
      <c r="Y66" s="39">
        <v>1</v>
      </c>
      <c r="Z66" s="39">
        <v>1</v>
      </c>
    </row>
    <row r="67" spans="1:26" ht="13.5" thickBot="1">
      <c r="A67" s="43" t="s">
        <v>30</v>
      </c>
      <c r="B67">
        <v>5</v>
      </c>
      <c r="C67">
        <v>1000</v>
      </c>
      <c r="D67" s="39">
        <v>0.9644304225532278</v>
      </c>
      <c r="E67" s="39">
        <v>0.027485647049150692</v>
      </c>
      <c r="F67" s="39">
        <v>0.8660287081339713</v>
      </c>
      <c r="G67" s="39">
        <v>0.9149946808510638</v>
      </c>
      <c r="H67" s="39">
        <v>0.9259259259259259</v>
      </c>
      <c r="I67" s="39">
        <v>0.9337016574585635</v>
      </c>
      <c r="J67" s="39">
        <v>0.9407962801511189</v>
      </c>
      <c r="K67" s="39">
        <v>0.9467927735112678</v>
      </c>
      <c r="L67" s="39">
        <v>0.9514248228811335</v>
      </c>
      <c r="M67" s="39">
        <v>0.9562841530054644</v>
      </c>
      <c r="N67" s="39">
        <v>0.96045197740113</v>
      </c>
      <c r="O67" s="39">
        <v>0.9640887455857516</v>
      </c>
      <c r="P67" s="39">
        <v>0.9678281869932723</v>
      </c>
      <c r="Q67" s="39">
        <v>0.9717514124293787</v>
      </c>
      <c r="R67" s="39">
        <v>0.976470588235294</v>
      </c>
      <c r="S67" s="39">
        <v>0.9787234042553192</v>
      </c>
      <c r="T67" s="39">
        <v>0.9828863636363636</v>
      </c>
      <c r="U67" s="39">
        <v>0.9881656804733728</v>
      </c>
      <c r="V67" s="39">
        <v>0.9893274481509775</v>
      </c>
      <c r="W67" s="39">
        <v>0.994413407821229</v>
      </c>
      <c r="X67" s="39">
        <v>1</v>
      </c>
      <c r="Y67" s="39">
        <v>1</v>
      </c>
      <c r="Z67" s="39">
        <v>1</v>
      </c>
    </row>
    <row r="68" spans="1:26" ht="13.5" thickBot="1">
      <c r="A68" s="45" t="s">
        <v>30</v>
      </c>
      <c r="B68" s="46">
        <v>6</v>
      </c>
      <c r="C68" s="46">
        <v>1000</v>
      </c>
      <c r="D68" s="47">
        <v>0.9896524206832992</v>
      </c>
      <c r="E68" s="48">
        <v>0.015434745591252678</v>
      </c>
      <c r="F68" s="39">
        <v>0.9020618556701031</v>
      </c>
      <c r="G68" s="39">
        <v>0.9552820124356911</v>
      </c>
      <c r="H68" s="39">
        <v>0.9675321222862207</v>
      </c>
      <c r="I68" s="39">
        <v>0.9731182795698925</v>
      </c>
      <c r="J68" s="39">
        <v>0.9782608695652174</v>
      </c>
      <c r="K68" s="39">
        <v>0.9830267719568567</v>
      </c>
      <c r="L68" s="39">
        <v>0.9879299014238774</v>
      </c>
      <c r="M68" s="39">
        <v>0.9893048128342246</v>
      </c>
      <c r="N68" s="39">
        <v>0.9943181818181819</v>
      </c>
      <c r="O68" s="39">
        <v>0.9947643979057592</v>
      </c>
      <c r="P68" s="39">
        <v>1</v>
      </c>
      <c r="Q68" s="39">
        <v>1</v>
      </c>
      <c r="R68" s="39">
        <v>1</v>
      </c>
      <c r="S68" s="39">
        <v>1</v>
      </c>
      <c r="T68" s="39">
        <v>1</v>
      </c>
      <c r="U68" s="39">
        <v>1</v>
      </c>
      <c r="V68" s="39">
        <v>1</v>
      </c>
      <c r="W68" s="39">
        <v>1</v>
      </c>
      <c r="X68" s="39">
        <v>1</v>
      </c>
      <c r="Y68" s="39">
        <v>1</v>
      </c>
      <c r="Z68" s="39">
        <v>1</v>
      </c>
    </row>
    <row r="69" spans="1:26" ht="12.75">
      <c r="A69" s="43" t="s">
        <v>30</v>
      </c>
      <c r="B69">
        <v>7</v>
      </c>
      <c r="C69">
        <v>1000</v>
      </c>
      <c r="D69" s="39">
        <v>0.9985909365358653</v>
      </c>
      <c r="E69" s="39">
        <v>0.00510108697917396</v>
      </c>
      <c r="F69" s="39">
        <v>0.9565217391304348</v>
      </c>
      <c r="G69" s="39">
        <v>0.989010989010989</v>
      </c>
      <c r="H69" s="39">
        <v>0.9949212679995856</v>
      </c>
      <c r="I69" s="39">
        <v>1</v>
      </c>
      <c r="J69" s="39">
        <v>1</v>
      </c>
      <c r="K69" s="39">
        <v>1</v>
      </c>
      <c r="L69" s="39">
        <v>1</v>
      </c>
      <c r="M69" s="39">
        <v>1</v>
      </c>
      <c r="N69" s="39">
        <v>1</v>
      </c>
      <c r="O69" s="39">
        <v>1</v>
      </c>
      <c r="P69" s="39">
        <v>1</v>
      </c>
      <c r="Q69" s="39">
        <v>1</v>
      </c>
      <c r="R69" s="39">
        <v>1</v>
      </c>
      <c r="S69" s="39">
        <v>1</v>
      </c>
      <c r="T69" s="39">
        <v>1</v>
      </c>
      <c r="U69" s="39">
        <v>1</v>
      </c>
      <c r="V69" s="39">
        <v>1</v>
      </c>
      <c r="W69" s="39">
        <v>1</v>
      </c>
      <c r="X69" s="39">
        <v>1</v>
      </c>
      <c r="Y69" s="39">
        <v>1</v>
      </c>
      <c r="Z69" s="39">
        <v>1</v>
      </c>
    </row>
    <row r="70" spans="1:26" ht="12.75">
      <c r="A70" s="43" t="s">
        <v>30</v>
      </c>
      <c r="B70">
        <v>8</v>
      </c>
      <c r="C70">
        <v>1000</v>
      </c>
      <c r="D70" s="39">
        <v>0.9999285394361903</v>
      </c>
      <c r="E70" s="39">
        <v>0.0008809672832297454</v>
      </c>
      <c r="F70" s="39">
        <v>0.9795918367346939</v>
      </c>
      <c r="G70" s="39">
        <v>1</v>
      </c>
      <c r="H70" s="39">
        <v>1</v>
      </c>
      <c r="I70" s="39">
        <v>1</v>
      </c>
      <c r="J70" s="39">
        <v>1</v>
      </c>
      <c r="K70" s="39">
        <v>1</v>
      </c>
      <c r="L70" s="39">
        <v>1</v>
      </c>
      <c r="M70" s="39">
        <v>1</v>
      </c>
      <c r="N70" s="39">
        <v>1</v>
      </c>
      <c r="O70" s="39">
        <v>1</v>
      </c>
      <c r="P70" s="39">
        <v>1</v>
      </c>
      <c r="Q70" s="39">
        <v>1</v>
      </c>
      <c r="R70" s="39">
        <v>1</v>
      </c>
      <c r="S70" s="39">
        <v>1</v>
      </c>
      <c r="T70" s="39">
        <v>1</v>
      </c>
      <c r="U70" s="39">
        <v>1</v>
      </c>
      <c r="V70" s="39">
        <v>1</v>
      </c>
      <c r="W70" s="39">
        <v>1</v>
      </c>
      <c r="X70" s="39">
        <v>1</v>
      </c>
      <c r="Y70" s="39">
        <v>1</v>
      </c>
      <c r="Z70" s="39">
        <v>1</v>
      </c>
    </row>
    <row r="71" spans="1:26" ht="12.75">
      <c r="A71" s="43" t="s">
        <v>30</v>
      </c>
      <c r="B71">
        <v>9</v>
      </c>
      <c r="C71">
        <v>1000</v>
      </c>
      <c r="D71" s="39">
        <v>0.9554584357663332</v>
      </c>
      <c r="E71" s="39">
        <v>0.03521891237085908</v>
      </c>
      <c r="F71" s="39">
        <v>0.8095238095238095</v>
      </c>
      <c r="G71" s="39">
        <v>0.8900523560209425</v>
      </c>
      <c r="H71" s="39">
        <v>0.9044943820224719</v>
      </c>
      <c r="I71" s="39">
        <v>0.9158337675872851</v>
      </c>
      <c r="J71" s="39">
        <v>0.926051948051948</v>
      </c>
      <c r="K71" s="39">
        <v>0.9350035223670305</v>
      </c>
      <c r="L71" s="39">
        <v>0.9408602150537635</v>
      </c>
      <c r="M71" s="39">
        <v>0.9469914443318699</v>
      </c>
      <c r="N71" s="39">
        <v>0.9518458862186715</v>
      </c>
      <c r="O71" s="39">
        <v>0.9562841530054644</v>
      </c>
      <c r="P71" s="39">
        <v>0.9608938547486033</v>
      </c>
      <c r="Q71" s="39">
        <v>0.965909090909091</v>
      </c>
      <c r="R71" s="39">
        <v>0.9710982658959537</v>
      </c>
      <c r="S71" s="39">
        <v>0.974186262787299</v>
      </c>
      <c r="T71" s="39">
        <v>0.9776536312849162</v>
      </c>
      <c r="U71" s="39">
        <v>0.9826589595375722</v>
      </c>
      <c r="V71" s="39">
        <v>0.9883040935672514</v>
      </c>
      <c r="W71" s="39">
        <v>0.9941520467836257</v>
      </c>
      <c r="X71" s="39">
        <v>1</v>
      </c>
      <c r="Y71" s="39">
        <v>1</v>
      </c>
      <c r="Z71" s="39">
        <v>1</v>
      </c>
    </row>
    <row r="72" spans="1:26" ht="12.75">
      <c r="A72" s="43" t="s">
        <v>30</v>
      </c>
      <c r="B72">
        <v>10</v>
      </c>
      <c r="C72">
        <v>1000</v>
      </c>
      <c r="D72" s="39">
        <v>0.9920280028332896</v>
      </c>
      <c r="E72" s="39">
        <v>0.013520987415111289</v>
      </c>
      <c r="F72" s="39">
        <v>0.934010152284264</v>
      </c>
      <c r="G72" s="39">
        <v>0.9608938547486033</v>
      </c>
      <c r="H72" s="39">
        <v>0.9714285714285714</v>
      </c>
      <c r="I72" s="39">
        <v>0.977362389023406</v>
      </c>
      <c r="J72" s="39">
        <v>0.9836956521739131</v>
      </c>
      <c r="K72" s="39">
        <v>0.9885057471264368</v>
      </c>
      <c r="L72" s="39">
        <v>0.9939057239057238</v>
      </c>
      <c r="M72" s="39">
        <v>0.9946524064171123</v>
      </c>
      <c r="N72" s="39">
        <v>1</v>
      </c>
      <c r="O72" s="39">
        <v>1</v>
      </c>
      <c r="P72" s="39">
        <v>1</v>
      </c>
      <c r="Q72" s="39">
        <v>1</v>
      </c>
      <c r="R72" s="39">
        <v>1</v>
      </c>
      <c r="S72" s="39">
        <v>1</v>
      </c>
      <c r="T72" s="39">
        <v>1</v>
      </c>
      <c r="U72" s="39">
        <v>1</v>
      </c>
      <c r="V72" s="39">
        <v>1</v>
      </c>
      <c r="W72" s="39">
        <v>1</v>
      </c>
      <c r="X72" s="39">
        <v>1</v>
      </c>
      <c r="Y72" s="39">
        <v>1</v>
      </c>
      <c r="Z72" s="39">
        <v>1</v>
      </c>
    </row>
    <row r="73" spans="1:26" ht="12.75">
      <c r="A73" s="43" t="s">
        <v>30</v>
      </c>
      <c r="B73">
        <v>11</v>
      </c>
      <c r="C73">
        <v>1000</v>
      </c>
      <c r="D73" s="39">
        <v>0.998974445934375</v>
      </c>
      <c r="E73" s="39">
        <v>0.004390087744943531</v>
      </c>
      <c r="F73" s="39">
        <v>0.9583333333333334</v>
      </c>
      <c r="G73" s="39">
        <v>0.9942512125440169</v>
      </c>
      <c r="H73" s="39">
        <v>1</v>
      </c>
      <c r="I73" s="39">
        <v>1</v>
      </c>
      <c r="J73" s="39">
        <v>1</v>
      </c>
      <c r="K73" s="39">
        <v>1</v>
      </c>
      <c r="L73" s="39">
        <v>1</v>
      </c>
      <c r="M73" s="39">
        <v>1</v>
      </c>
      <c r="N73" s="39">
        <v>1</v>
      </c>
      <c r="O73" s="39">
        <v>1</v>
      </c>
      <c r="P73" s="39">
        <v>1</v>
      </c>
      <c r="Q73" s="39">
        <v>1</v>
      </c>
      <c r="R73" s="39">
        <v>1</v>
      </c>
      <c r="S73" s="39">
        <v>1</v>
      </c>
      <c r="T73" s="39">
        <v>1</v>
      </c>
      <c r="U73" s="39">
        <v>1</v>
      </c>
      <c r="V73" s="39">
        <v>1</v>
      </c>
      <c r="W73" s="39">
        <v>1</v>
      </c>
      <c r="X73" s="39">
        <v>1</v>
      </c>
      <c r="Y73" s="39">
        <v>1</v>
      </c>
      <c r="Z73" s="39">
        <v>1</v>
      </c>
    </row>
    <row r="74" spans="1:26" ht="12.75">
      <c r="A74" s="43" t="s">
        <v>30</v>
      </c>
      <c r="B74">
        <v>12</v>
      </c>
      <c r="C74">
        <v>1000</v>
      </c>
      <c r="D74" s="39">
        <v>0.9999591171558907</v>
      </c>
      <c r="E74" s="39">
        <v>0.0007731177928386177</v>
      </c>
      <c r="F74" s="39">
        <v>0.9786096256684492</v>
      </c>
      <c r="G74" s="39">
        <v>1</v>
      </c>
      <c r="H74" s="39">
        <v>1</v>
      </c>
      <c r="I74" s="39">
        <v>1</v>
      </c>
      <c r="J74" s="39">
        <v>1</v>
      </c>
      <c r="K74" s="39">
        <v>1</v>
      </c>
      <c r="L74" s="39">
        <v>1</v>
      </c>
      <c r="M74" s="39">
        <v>1</v>
      </c>
      <c r="N74" s="39">
        <v>1</v>
      </c>
      <c r="O74" s="39">
        <v>1</v>
      </c>
      <c r="P74" s="39">
        <v>1</v>
      </c>
      <c r="Q74" s="39">
        <v>1</v>
      </c>
      <c r="R74" s="39">
        <v>1</v>
      </c>
      <c r="S74" s="39">
        <v>1</v>
      </c>
      <c r="T74" s="39">
        <v>1</v>
      </c>
      <c r="U74" s="39">
        <v>1</v>
      </c>
      <c r="V74" s="39">
        <v>1</v>
      </c>
      <c r="W74" s="39">
        <v>1</v>
      </c>
      <c r="X74" s="39">
        <v>1</v>
      </c>
      <c r="Y74" s="39">
        <v>1</v>
      </c>
      <c r="Z74" s="39">
        <v>1</v>
      </c>
    </row>
    <row r="75" spans="1:26" ht="12.75">
      <c r="A75" s="43" t="s">
        <v>30</v>
      </c>
      <c r="B75">
        <v>13</v>
      </c>
      <c r="C75">
        <v>1000</v>
      </c>
      <c r="D75" s="39">
        <v>0.9690406447370838</v>
      </c>
      <c r="E75" s="39">
        <v>0.028014164935666337</v>
      </c>
      <c r="F75" s="39">
        <v>0.842391304347826</v>
      </c>
      <c r="G75" s="39">
        <v>0.9135109147609147</v>
      </c>
      <c r="H75" s="39">
        <v>0.9289617486338797</v>
      </c>
      <c r="I75" s="39">
        <v>0.9393477926472851</v>
      </c>
      <c r="J75" s="39">
        <v>0.9451219512195121</v>
      </c>
      <c r="K75" s="39">
        <v>0.9519102221308104</v>
      </c>
      <c r="L75" s="39">
        <v>0.9589189937368074</v>
      </c>
      <c r="M75" s="39">
        <v>0.9635416666666665</v>
      </c>
      <c r="N75" s="39">
        <v>0.9670763447079236</v>
      </c>
      <c r="O75" s="39">
        <v>0.9707602339181286</v>
      </c>
      <c r="P75" s="39">
        <v>0.9736145920356447</v>
      </c>
      <c r="Q75" s="39">
        <v>0.9771428571428571</v>
      </c>
      <c r="R75" s="39">
        <v>0.9817954745812518</v>
      </c>
      <c r="S75" s="39">
        <v>0.984156223893066</v>
      </c>
      <c r="T75" s="39">
        <v>0.9891304347826086</v>
      </c>
      <c r="U75" s="39">
        <v>0.9941176470588236</v>
      </c>
      <c r="V75" s="39">
        <v>1</v>
      </c>
      <c r="W75" s="39">
        <v>1</v>
      </c>
      <c r="X75" s="39">
        <v>1</v>
      </c>
      <c r="Y75" s="39">
        <v>1</v>
      </c>
      <c r="Z75" s="39">
        <v>1</v>
      </c>
    </row>
    <row r="76" spans="1:26" ht="12.75">
      <c r="A76" s="43" t="s">
        <v>30</v>
      </c>
      <c r="B76">
        <v>14</v>
      </c>
      <c r="C76">
        <v>1000</v>
      </c>
      <c r="D76" s="39">
        <v>0.9916400112556893</v>
      </c>
      <c r="E76" s="39">
        <v>0.014674610017525085</v>
      </c>
      <c r="F76" s="39">
        <v>0.9179487179487179</v>
      </c>
      <c r="G76" s="39">
        <v>0.9592963929757949</v>
      </c>
      <c r="H76" s="39">
        <v>0.9698612632347572</v>
      </c>
      <c r="I76" s="39">
        <v>0.978494623655914</v>
      </c>
      <c r="J76" s="39">
        <v>0.9836065573770492</v>
      </c>
      <c r="K76" s="39">
        <v>0.9883720930232558</v>
      </c>
      <c r="L76" s="39">
        <v>0.9898989898989901</v>
      </c>
      <c r="M76" s="39">
        <v>0.9945945945945946</v>
      </c>
      <c r="N76" s="39">
        <v>1</v>
      </c>
      <c r="O76" s="39">
        <v>1</v>
      </c>
      <c r="P76" s="39">
        <v>1</v>
      </c>
      <c r="Q76" s="39">
        <v>1</v>
      </c>
      <c r="R76" s="39">
        <v>1</v>
      </c>
      <c r="S76" s="39">
        <v>1</v>
      </c>
      <c r="T76" s="39">
        <v>1</v>
      </c>
      <c r="U76" s="39">
        <v>1</v>
      </c>
      <c r="V76" s="39">
        <v>1</v>
      </c>
      <c r="W76" s="39">
        <v>1</v>
      </c>
      <c r="X76" s="39">
        <v>1</v>
      </c>
      <c r="Y76" s="39">
        <v>1</v>
      </c>
      <c r="Z76" s="39">
        <v>1</v>
      </c>
    </row>
    <row r="77" spans="1:26" ht="12.75">
      <c r="A77" s="43" t="s">
        <v>30</v>
      </c>
      <c r="B77">
        <v>15</v>
      </c>
      <c r="C77">
        <v>1000</v>
      </c>
      <c r="D77" s="39">
        <v>0.9988587303486022</v>
      </c>
      <c r="E77" s="39">
        <v>0.004669816883053143</v>
      </c>
      <c r="F77" s="39">
        <v>0.9552238805970149</v>
      </c>
      <c r="G77" s="39">
        <v>0.9897959183673469</v>
      </c>
      <c r="H77" s="39">
        <v>1</v>
      </c>
      <c r="I77" s="39">
        <v>1</v>
      </c>
      <c r="J77" s="39">
        <v>1</v>
      </c>
      <c r="K77" s="39">
        <v>1</v>
      </c>
      <c r="L77" s="39">
        <v>1</v>
      </c>
      <c r="M77" s="39">
        <v>1</v>
      </c>
      <c r="N77" s="39">
        <v>1</v>
      </c>
      <c r="O77" s="39">
        <v>1</v>
      </c>
      <c r="P77" s="39">
        <v>1</v>
      </c>
      <c r="Q77" s="39">
        <v>1</v>
      </c>
      <c r="R77" s="39">
        <v>1</v>
      </c>
      <c r="S77" s="39">
        <v>1</v>
      </c>
      <c r="T77" s="39">
        <v>1</v>
      </c>
      <c r="U77" s="39">
        <v>1</v>
      </c>
      <c r="V77" s="39">
        <v>1</v>
      </c>
      <c r="W77" s="39">
        <v>1</v>
      </c>
      <c r="X77" s="39">
        <v>1</v>
      </c>
      <c r="Y77" s="39">
        <v>1</v>
      </c>
      <c r="Z77" s="39">
        <v>1</v>
      </c>
    </row>
    <row r="78" spans="1:26" ht="12.75">
      <c r="A78" s="43" t="s">
        <v>30</v>
      </c>
      <c r="B78">
        <v>16</v>
      </c>
      <c r="C78">
        <v>1000</v>
      </c>
      <c r="D78" s="39">
        <v>0.9999240227764277</v>
      </c>
      <c r="E78" s="39">
        <v>0.0011313915928387159</v>
      </c>
      <c r="F78" s="39">
        <v>0.978021978021978</v>
      </c>
      <c r="G78" s="39">
        <v>1</v>
      </c>
      <c r="H78" s="39">
        <v>1</v>
      </c>
      <c r="I78" s="39">
        <v>1</v>
      </c>
      <c r="J78" s="39">
        <v>1</v>
      </c>
      <c r="K78" s="39">
        <v>1</v>
      </c>
      <c r="L78" s="39">
        <v>1</v>
      </c>
      <c r="M78" s="39">
        <v>1</v>
      </c>
      <c r="N78" s="39">
        <v>1</v>
      </c>
      <c r="O78" s="39">
        <v>1</v>
      </c>
      <c r="P78" s="39">
        <v>1</v>
      </c>
      <c r="Q78" s="39">
        <v>1</v>
      </c>
      <c r="R78" s="39">
        <v>1</v>
      </c>
      <c r="S78" s="39">
        <v>1</v>
      </c>
      <c r="T78" s="39">
        <v>1</v>
      </c>
      <c r="U78" s="39">
        <v>1</v>
      </c>
      <c r="V78" s="39">
        <v>1</v>
      </c>
      <c r="W78" s="39">
        <v>1</v>
      </c>
      <c r="X78" s="39">
        <v>1</v>
      </c>
      <c r="Y78" s="39">
        <v>1</v>
      </c>
      <c r="Z78" s="39">
        <v>1</v>
      </c>
    </row>
    <row r="79" spans="1:26" ht="12.75">
      <c r="A79" s="43" t="s">
        <v>38</v>
      </c>
      <c r="B79">
        <v>1</v>
      </c>
      <c r="C79">
        <v>1000</v>
      </c>
      <c r="D79" s="39">
        <v>0.273</v>
      </c>
      <c r="E79" s="39">
        <v>0.4457237593730782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1</v>
      </c>
      <c r="V79" s="39">
        <v>1</v>
      </c>
      <c r="W79" s="39">
        <v>1</v>
      </c>
      <c r="X79" s="39">
        <v>1</v>
      </c>
      <c r="Y79" s="39">
        <v>1</v>
      </c>
      <c r="Z79" s="39">
        <v>1</v>
      </c>
    </row>
    <row r="80" spans="1:26" ht="12.75">
      <c r="A80" s="43" t="s">
        <v>38</v>
      </c>
      <c r="B80">
        <v>2</v>
      </c>
      <c r="C80">
        <v>1000</v>
      </c>
      <c r="D80" s="39">
        <v>0.773</v>
      </c>
      <c r="E80" s="39">
        <v>0.41910219117375974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1</v>
      </c>
      <c r="L80" s="39">
        <v>1</v>
      </c>
      <c r="M80" s="39">
        <v>1</v>
      </c>
      <c r="N80" s="39">
        <v>1</v>
      </c>
      <c r="O80" s="39">
        <v>1</v>
      </c>
      <c r="P80" s="39">
        <v>1</v>
      </c>
      <c r="Q80" s="39">
        <v>1</v>
      </c>
      <c r="R80" s="39">
        <v>1</v>
      </c>
      <c r="S80" s="39">
        <v>1</v>
      </c>
      <c r="T80" s="39">
        <v>1</v>
      </c>
      <c r="U80" s="39">
        <v>1</v>
      </c>
      <c r="V80" s="39">
        <v>1</v>
      </c>
      <c r="W80" s="39">
        <v>1</v>
      </c>
      <c r="X80" s="39">
        <v>1</v>
      </c>
      <c r="Y80" s="39">
        <v>1</v>
      </c>
      <c r="Z80" s="39">
        <v>1</v>
      </c>
    </row>
    <row r="81" spans="1:26" ht="12.75">
      <c r="A81" s="43" t="s">
        <v>38</v>
      </c>
      <c r="B81">
        <v>3</v>
      </c>
      <c r="C81">
        <v>1000</v>
      </c>
      <c r="D81" s="39">
        <v>0.971</v>
      </c>
      <c r="E81" s="39">
        <v>0.1678904023081343</v>
      </c>
      <c r="F81" s="39">
        <v>0</v>
      </c>
      <c r="G81" s="39">
        <v>1</v>
      </c>
      <c r="H81" s="39">
        <v>1</v>
      </c>
      <c r="I81" s="39">
        <v>1</v>
      </c>
      <c r="J81" s="39">
        <v>1</v>
      </c>
      <c r="K81" s="39">
        <v>1</v>
      </c>
      <c r="L81" s="39">
        <v>1</v>
      </c>
      <c r="M81" s="39">
        <v>1</v>
      </c>
      <c r="N81" s="39">
        <v>1</v>
      </c>
      <c r="O81" s="39">
        <v>1</v>
      </c>
      <c r="P81" s="39">
        <v>1</v>
      </c>
      <c r="Q81" s="39">
        <v>1</v>
      </c>
      <c r="R81" s="39">
        <v>1</v>
      </c>
      <c r="S81" s="39">
        <v>1</v>
      </c>
      <c r="T81" s="39">
        <v>1</v>
      </c>
      <c r="U81" s="39">
        <v>1</v>
      </c>
      <c r="V81" s="39">
        <v>1</v>
      </c>
      <c r="W81" s="39">
        <v>1</v>
      </c>
      <c r="X81" s="39">
        <v>1</v>
      </c>
      <c r="Y81" s="39">
        <v>1</v>
      </c>
      <c r="Z81" s="39">
        <v>1</v>
      </c>
    </row>
    <row r="82" spans="1:26" ht="12.75">
      <c r="A82" s="43" t="s">
        <v>38</v>
      </c>
      <c r="B82">
        <v>4</v>
      </c>
      <c r="C82">
        <v>1000</v>
      </c>
      <c r="D82" s="39">
        <v>1</v>
      </c>
      <c r="E82" s="39">
        <v>0</v>
      </c>
      <c r="F82" s="39">
        <v>1</v>
      </c>
      <c r="G82" s="39">
        <v>1</v>
      </c>
      <c r="H82" s="39">
        <v>1</v>
      </c>
      <c r="I82" s="39">
        <v>1</v>
      </c>
      <c r="J82" s="39">
        <v>1</v>
      </c>
      <c r="K82" s="39">
        <v>1</v>
      </c>
      <c r="L82" s="39">
        <v>1</v>
      </c>
      <c r="M82" s="39">
        <v>1</v>
      </c>
      <c r="N82" s="39">
        <v>1</v>
      </c>
      <c r="O82" s="39">
        <v>1</v>
      </c>
      <c r="P82" s="39">
        <v>1</v>
      </c>
      <c r="Q82" s="39">
        <v>1</v>
      </c>
      <c r="R82" s="39">
        <v>1</v>
      </c>
      <c r="S82" s="39">
        <v>1</v>
      </c>
      <c r="T82" s="39">
        <v>1</v>
      </c>
      <c r="U82" s="39">
        <v>1</v>
      </c>
      <c r="V82" s="39">
        <v>1</v>
      </c>
      <c r="W82" s="39">
        <v>1</v>
      </c>
      <c r="X82" s="39">
        <v>1</v>
      </c>
      <c r="Y82" s="39">
        <v>1</v>
      </c>
      <c r="Z82" s="39">
        <v>1</v>
      </c>
    </row>
    <row r="83" spans="1:26" ht="13.5" thickBot="1">
      <c r="A83" s="43" t="s">
        <v>38</v>
      </c>
      <c r="B83">
        <v>5</v>
      </c>
      <c r="C83">
        <v>1000</v>
      </c>
      <c r="D83" s="39">
        <v>0.339</v>
      </c>
      <c r="E83" s="39">
        <v>0.47360669685225454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1</v>
      </c>
      <c r="U83" s="39">
        <v>1</v>
      </c>
      <c r="V83" s="39">
        <v>1</v>
      </c>
      <c r="W83" s="39">
        <v>1</v>
      </c>
      <c r="X83" s="39">
        <v>1</v>
      </c>
      <c r="Y83" s="39">
        <v>1</v>
      </c>
      <c r="Z83" s="39">
        <v>1</v>
      </c>
    </row>
    <row r="84" spans="1:26" ht="13.5" thickBot="1">
      <c r="A84" s="45" t="s">
        <v>38</v>
      </c>
      <c r="B84" s="46">
        <v>6</v>
      </c>
      <c r="C84" s="46">
        <v>1000</v>
      </c>
      <c r="D84" s="47">
        <v>0.775</v>
      </c>
      <c r="E84" s="48">
        <v>0.4177912750998392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1</v>
      </c>
      <c r="L84" s="39">
        <v>1</v>
      </c>
      <c r="M84" s="39">
        <v>1</v>
      </c>
      <c r="N84" s="39">
        <v>1</v>
      </c>
      <c r="O84" s="39">
        <v>1</v>
      </c>
      <c r="P84" s="39">
        <v>1</v>
      </c>
      <c r="Q84" s="39">
        <v>1</v>
      </c>
      <c r="R84" s="39">
        <v>1</v>
      </c>
      <c r="S84" s="39">
        <v>1</v>
      </c>
      <c r="T84" s="39">
        <v>1</v>
      </c>
      <c r="U84" s="39">
        <v>1</v>
      </c>
      <c r="V84" s="39">
        <v>1</v>
      </c>
      <c r="W84" s="39">
        <v>1</v>
      </c>
      <c r="X84" s="39">
        <v>1</v>
      </c>
      <c r="Y84" s="39">
        <v>1</v>
      </c>
      <c r="Z84" s="39">
        <v>1</v>
      </c>
    </row>
    <row r="85" spans="1:26" ht="12.75">
      <c r="A85" s="43" t="s">
        <v>38</v>
      </c>
      <c r="B85">
        <v>7</v>
      </c>
      <c r="C85">
        <v>1000</v>
      </c>
      <c r="D85" s="39">
        <v>0.978</v>
      </c>
      <c r="E85" s="39">
        <v>0.1467567291047928</v>
      </c>
      <c r="F85" s="39">
        <v>0</v>
      </c>
      <c r="G85" s="39">
        <v>1</v>
      </c>
      <c r="H85" s="39">
        <v>1</v>
      </c>
      <c r="I85" s="39">
        <v>1</v>
      </c>
      <c r="J85" s="39">
        <v>1</v>
      </c>
      <c r="K85" s="39">
        <v>1</v>
      </c>
      <c r="L85" s="39">
        <v>1</v>
      </c>
      <c r="M85" s="39">
        <v>1</v>
      </c>
      <c r="N85" s="39">
        <v>1</v>
      </c>
      <c r="O85" s="39">
        <v>1</v>
      </c>
      <c r="P85" s="39">
        <v>1</v>
      </c>
      <c r="Q85" s="39">
        <v>1</v>
      </c>
      <c r="R85" s="39">
        <v>1</v>
      </c>
      <c r="S85" s="39">
        <v>1</v>
      </c>
      <c r="T85" s="39">
        <v>1</v>
      </c>
      <c r="U85" s="39">
        <v>1</v>
      </c>
      <c r="V85" s="39">
        <v>1</v>
      </c>
      <c r="W85" s="39">
        <v>1</v>
      </c>
      <c r="X85" s="39">
        <v>1</v>
      </c>
      <c r="Y85" s="39">
        <v>1</v>
      </c>
      <c r="Z85" s="39">
        <v>1</v>
      </c>
    </row>
    <row r="86" spans="1:26" ht="12.75">
      <c r="A86" s="43" t="s">
        <v>38</v>
      </c>
      <c r="B86">
        <v>8</v>
      </c>
      <c r="C86">
        <v>1000</v>
      </c>
      <c r="D86" s="39">
        <v>0.999</v>
      </c>
      <c r="E86" s="39">
        <v>0.03162277660168379</v>
      </c>
      <c r="F86" s="39">
        <v>0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</row>
    <row r="87" spans="1:26" ht="12.75">
      <c r="A87" s="43" t="s">
        <v>38</v>
      </c>
      <c r="B87">
        <v>9</v>
      </c>
      <c r="C87">
        <v>1000</v>
      </c>
      <c r="D87" s="39">
        <v>0.273</v>
      </c>
      <c r="E87" s="39">
        <v>0.4457237593730782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1</v>
      </c>
      <c r="V87" s="39">
        <v>1</v>
      </c>
      <c r="W87" s="39">
        <v>1</v>
      </c>
      <c r="X87" s="39">
        <v>1</v>
      </c>
      <c r="Y87" s="39">
        <v>1</v>
      </c>
      <c r="Z87" s="39">
        <v>1</v>
      </c>
    </row>
    <row r="88" spans="1:26" ht="12.75">
      <c r="A88" s="43" t="s">
        <v>38</v>
      </c>
      <c r="B88">
        <v>10</v>
      </c>
      <c r="C88">
        <v>1000</v>
      </c>
      <c r="D88" s="39">
        <v>0.822</v>
      </c>
      <c r="E88" s="39">
        <v>0.38270414482007176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1</v>
      </c>
      <c r="L88" s="39">
        <v>1</v>
      </c>
      <c r="M88" s="39">
        <v>1</v>
      </c>
      <c r="N88" s="39">
        <v>1</v>
      </c>
      <c r="O88" s="39">
        <v>1</v>
      </c>
      <c r="P88" s="39">
        <v>1</v>
      </c>
      <c r="Q88" s="39">
        <v>1</v>
      </c>
      <c r="R88" s="39">
        <v>1</v>
      </c>
      <c r="S88" s="39">
        <v>1</v>
      </c>
      <c r="T88" s="39">
        <v>1</v>
      </c>
      <c r="U88" s="39">
        <v>1</v>
      </c>
      <c r="V88" s="39">
        <v>1</v>
      </c>
      <c r="W88" s="39">
        <v>1</v>
      </c>
      <c r="X88" s="39">
        <v>1</v>
      </c>
      <c r="Y88" s="39">
        <v>1</v>
      </c>
      <c r="Z88" s="39">
        <v>1</v>
      </c>
    </row>
    <row r="89" spans="1:26" ht="12.75">
      <c r="A89" s="43" t="s">
        <v>38</v>
      </c>
      <c r="B89">
        <v>11</v>
      </c>
      <c r="C89">
        <v>1000</v>
      </c>
      <c r="D89" s="39">
        <v>0.983</v>
      </c>
      <c r="E89" s="39">
        <v>0.1293357171384909</v>
      </c>
      <c r="F89" s="39">
        <v>0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1</v>
      </c>
      <c r="M89" s="39">
        <v>1</v>
      </c>
      <c r="N89" s="39">
        <v>1</v>
      </c>
      <c r="O89" s="39">
        <v>1</v>
      </c>
      <c r="P89" s="39">
        <v>1</v>
      </c>
      <c r="Q89" s="39">
        <v>1</v>
      </c>
      <c r="R89" s="39">
        <v>1</v>
      </c>
      <c r="S89" s="39">
        <v>1</v>
      </c>
      <c r="T89" s="39">
        <v>1</v>
      </c>
      <c r="U89" s="39">
        <v>1</v>
      </c>
      <c r="V89" s="39">
        <v>1</v>
      </c>
      <c r="W89" s="39">
        <v>1</v>
      </c>
      <c r="X89" s="39">
        <v>1</v>
      </c>
      <c r="Y89" s="39">
        <v>1</v>
      </c>
      <c r="Z89" s="39">
        <v>1</v>
      </c>
    </row>
    <row r="90" spans="1:26" ht="12.75">
      <c r="A90" s="43" t="s">
        <v>38</v>
      </c>
      <c r="B90">
        <v>12</v>
      </c>
      <c r="C90">
        <v>1000</v>
      </c>
      <c r="D90" s="39">
        <v>0.999</v>
      </c>
      <c r="E90" s="39">
        <v>0.03162277660168379</v>
      </c>
      <c r="F90" s="39">
        <v>0</v>
      </c>
      <c r="G90" s="39">
        <v>1</v>
      </c>
      <c r="H90" s="39">
        <v>1</v>
      </c>
      <c r="I90" s="39">
        <v>1</v>
      </c>
      <c r="J90" s="39">
        <v>1</v>
      </c>
      <c r="K90" s="39">
        <v>1</v>
      </c>
      <c r="L90" s="39">
        <v>1</v>
      </c>
      <c r="M90" s="39">
        <v>1</v>
      </c>
      <c r="N90" s="39">
        <v>1</v>
      </c>
      <c r="O90" s="39">
        <v>1</v>
      </c>
      <c r="P90" s="39">
        <v>1</v>
      </c>
      <c r="Q90" s="39">
        <v>1</v>
      </c>
      <c r="R90" s="39">
        <v>1</v>
      </c>
      <c r="S90" s="39">
        <v>1</v>
      </c>
      <c r="T90" s="39">
        <v>1</v>
      </c>
      <c r="U90" s="39">
        <v>1</v>
      </c>
      <c r="V90" s="39">
        <v>1</v>
      </c>
      <c r="W90" s="39">
        <v>1</v>
      </c>
      <c r="X90" s="39">
        <v>1</v>
      </c>
      <c r="Y90" s="39">
        <v>1</v>
      </c>
      <c r="Z90" s="39">
        <v>1</v>
      </c>
    </row>
    <row r="91" spans="1:26" ht="12.75">
      <c r="A91" s="43" t="s">
        <v>38</v>
      </c>
      <c r="B91">
        <v>13</v>
      </c>
      <c r="C91">
        <v>1000</v>
      </c>
      <c r="D91" s="39">
        <v>0.406</v>
      </c>
      <c r="E91" s="39">
        <v>0.4913302406787164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1</v>
      </c>
      <c r="S91" s="39">
        <v>1</v>
      </c>
      <c r="T91" s="39">
        <v>1</v>
      </c>
      <c r="U91" s="39">
        <v>1</v>
      </c>
      <c r="V91" s="39">
        <v>1</v>
      </c>
      <c r="W91" s="39">
        <v>1</v>
      </c>
      <c r="X91" s="39">
        <v>1</v>
      </c>
      <c r="Y91" s="39">
        <v>1</v>
      </c>
      <c r="Z91" s="39">
        <v>1</v>
      </c>
    </row>
    <row r="92" spans="1:26" ht="12.75">
      <c r="A92" s="43" t="s">
        <v>38</v>
      </c>
      <c r="B92">
        <v>14</v>
      </c>
      <c r="C92">
        <v>1000</v>
      </c>
      <c r="D92" s="39">
        <v>0.833</v>
      </c>
      <c r="E92" s="39">
        <v>0.3731624984510773</v>
      </c>
      <c r="F92" s="39">
        <v>0</v>
      </c>
      <c r="G92" s="39">
        <v>0</v>
      </c>
      <c r="H92" s="39">
        <v>0</v>
      </c>
      <c r="I92" s="39">
        <v>0</v>
      </c>
      <c r="J92" s="39">
        <v>1</v>
      </c>
      <c r="K92" s="39">
        <v>1</v>
      </c>
      <c r="L92" s="39">
        <v>1</v>
      </c>
      <c r="M92" s="39">
        <v>1</v>
      </c>
      <c r="N92" s="39">
        <v>1</v>
      </c>
      <c r="O92" s="39">
        <v>1</v>
      </c>
      <c r="P92" s="39">
        <v>1</v>
      </c>
      <c r="Q92" s="39">
        <v>1</v>
      </c>
      <c r="R92" s="39">
        <v>1</v>
      </c>
      <c r="S92" s="39">
        <v>1</v>
      </c>
      <c r="T92" s="39">
        <v>1</v>
      </c>
      <c r="U92" s="39">
        <v>1</v>
      </c>
      <c r="V92" s="39">
        <v>1</v>
      </c>
      <c r="W92" s="39">
        <v>1</v>
      </c>
      <c r="X92" s="39">
        <v>1</v>
      </c>
      <c r="Y92" s="39">
        <v>1</v>
      </c>
      <c r="Z92" s="39">
        <v>1</v>
      </c>
    </row>
    <row r="93" spans="1:26" ht="12.75">
      <c r="A93" s="43" t="s">
        <v>38</v>
      </c>
      <c r="B93">
        <v>15</v>
      </c>
      <c r="C93">
        <v>1000</v>
      </c>
      <c r="D93" s="39">
        <v>0.978</v>
      </c>
      <c r="E93" s="39">
        <v>0.1467567291047928</v>
      </c>
      <c r="F93" s="39">
        <v>0</v>
      </c>
      <c r="G93" s="39">
        <v>1</v>
      </c>
      <c r="H93" s="39">
        <v>1</v>
      </c>
      <c r="I93" s="39">
        <v>1</v>
      </c>
      <c r="J93" s="39">
        <v>1</v>
      </c>
      <c r="K93" s="39">
        <v>1</v>
      </c>
      <c r="L93" s="39">
        <v>1</v>
      </c>
      <c r="M93" s="39">
        <v>1</v>
      </c>
      <c r="N93" s="39">
        <v>1</v>
      </c>
      <c r="O93" s="39">
        <v>1</v>
      </c>
      <c r="P93" s="39">
        <v>1</v>
      </c>
      <c r="Q93" s="39">
        <v>1</v>
      </c>
      <c r="R93" s="39">
        <v>1</v>
      </c>
      <c r="S93" s="39">
        <v>1</v>
      </c>
      <c r="T93" s="39">
        <v>1</v>
      </c>
      <c r="U93" s="39">
        <v>1</v>
      </c>
      <c r="V93" s="39">
        <v>1</v>
      </c>
      <c r="W93" s="39">
        <v>1</v>
      </c>
      <c r="X93" s="39">
        <v>1</v>
      </c>
      <c r="Y93" s="39">
        <v>1</v>
      </c>
      <c r="Z93" s="39">
        <v>1</v>
      </c>
    </row>
    <row r="94" spans="1:26" ht="12.75">
      <c r="A94" s="43" t="s">
        <v>38</v>
      </c>
      <c r="B94">
        <v>16</v>
      </c>
      <c r="C94">
        <v>1000</v>
      </c>
      <c r="D94" s="39">
        <v>0.998</v>
      </c>
      <c r="E94" s="39">
        <v>0.04469897088298564</v>
      </c>
      <c r="F94" s="39">
        <v>0</v>
      </c>
      <c r="G94" s="39">
        <v>1</v>
      </c>
      <c r="H94" s="39">
        <v>1</v>
      </c>
      <c r="I94" s="39">
        <v>1</v>
      </c>
      <c r="J94" s="39">
        <v>1</v>
      </c>
      <c r="K94" s="39">
        <v>1</v>
      </c>
      <c r="L94" s="39">
        <v>1</v>
      </c>
      <c r="M94" s="39">
        <v>1</v>
      </c>
      <c r="N94" s="39">
        <v>1</v>
      </c>
      <c r="O94" s="39">
        <v>1</v>
      </c>
      <c r="P94" s="39">
        <v>1</v>
      </c>
      <c r="Q94" s="39">
        <v>1</v>
      </c>
      <c r="R94" s="39">
        <v>1</v>
      </c>
      <c r="S94" s="39">
        <v>1</v>
      </c>
      <c r="T94" s="39">
        <v>1</v>
      </c>
      <c r="U94" s="39">
        <v>1</v>
      </c>
      <c r="V94" s="39">
        <v>1</v>
      </c>
      <c r="W94" s="39">
        <v>1</v>
      </c>
      <c r="X94" s="39">
        <v>1</v>
      </c>
      <c r="Y94" s="39">
        <v>1</v>
      </c>
      <c r="Z94" s="39">
        <v>1</v>
      </c>
    </row>
  </sheetData>
  <sheetProtection/>
  <mergeCells count="1">
    <mergeCell ref="A1:B1"/>
  </mergeCells>
  <printOptions horizontalCentered="1"/>
  <pageMargins left="0.7" right="0.7" top="0.75" bottom="0.75" header="0.3" footer="0.3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jecks</cp:lastModifiedBy>
  <cp:lastPrinted>2016-05-19T15:22:48Z</cp:lastPrinted>
  <dcterms:created xsi:type="dcterms:W3CDTF">2006-01-13T08:05:42Z</dcterms:created>
  <dcterms:modified xsi:type="dcterms:W3CDTF">2016-05-19T15:34:32Z</dcterms:modified>
  <cp:category/>
  <cp:version/>
  <cp:contentType/>
  <cp:contentStatus/>
</cp:coreProperties>
</file>